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11A0AF33-D771-40AE-9B35-6A76439C8B3E}" xr6:coauthVersionLast="47" xr6:coauthVersionMax="47" xr10:uidLastSave="{00000000-0000-0000-0000-000000000000}"/>
  <bookViews>
    <workbookView xWindow="-110" yWindow="-110" windowWidth="19420" windowHeight="11500" activeTab="2" xr2:uid="{00000000-000D-0000-FFFF-FFFF00000000}"/>
  </bookViews>
  <sheets>
    <sheet name="Bilan financier CVEC" sheetId="4" r:id="rId1"/>
    <sheet name="Financements appel à projets" sheetId="5" r:id="rId2"/>
    <sheet name="Projets CROU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6" i="5" l="1"/>
  <c r="A96" i="5"/>
  <c r="J87" i="5"/>
  <c r="H87" i="5"/>
  <c r="J86" i="5"/>
  <c r="H86" i="5"/>
  <c r="J85" i="5"/>
  <c r="H85" i="5"/>
  <c r="J84" i="5"/>
  <c r="H84" i="5"/>
  <c r="J83" i="5"/>
  <c r="H83" i="5"/>
  <c r="J82" i="5"/>
  <c r="H82" i="5"/>
  <c r="J81" i="5"/>
  <c r="H81" i="5"/>
  <c r="J80" i="5"/>
  <c r="H80" i="5"/>
  <c r="J79" i="5"/>
  <c r="H79" i="5"/>
  <c r="J78" i="5"/>
  <c r="H78" i="5"/>
  <c r="J77" i="5"/>
  <c r="H77" i="5"/>
  <c r="J76" i="5"/>
  <c r="H76" i="5"/>
  <c r="J75" i="5"/>
  <c r="H75" i="5"/>
  <c r="J74" i="5"/>
  <c r="H74" i="5"/>
  <c r="J73" i="5"/>
  <c r="H73" i="5"/>
  <c r="J72" i="5"/>
  <c r="H72" i="5"/>
  <c r="J71" i="5"/>
  <c r="H71" i="5"/>
  <c r="J70" i="5"/>
  <c r="H70" i="5"/>
  <c r="J69" i="5"/>
  <c r="H69" i="5"/>
  <c r="J68" i="5"/>
  <c r="H68" i="5"/>
  <c r="J67" i="5"/>
  <c r="H67" i="5"/>
  <c r="J66" i="5"/>
  <c r="H66" i="5"/>
  <c r="J65" i="5"/>
  <c r="H65" i="5"/>
  <c r="J64" i="5"/>
  <c r="H64" i="5"/>
  <c r="J63" i="5"/>
  <c r="H63" i="5"/>
  <c r="J62" i="5"/>
  <c r="H62" i="5"/>
  <c r="J61" i="5"/>
  <c r="H61" i="5"/>
  <c r="J60" i="5"/>
  <c r="H60" i="5"/>
  <c r="J59" i="5"/>
  <c r="H59" i="5"/>
  <c r="J58" i="5"/>
  <c r="H58" i="5"/>
  <c r="J57" i="5"/>
  <c r="H57" i="5"/>
  <c r="J56" i="5"/>
  <c r="H56" i="5"/>
  <c r="J55" i="5"/>
  <c r="H55" i="5"/>
  <c r="J54" i="5"/>
  <c r="H54" i="5"/>
  <c r="J53" i="5"/>
  <c r="H53" i="5"/>
  <c r="J52" i="5"/>
  <c r="H52" i="5"/>
  <c r="J51" i="5"/>
  <c r="H51" i="5"/>
  <c r="J50" i="5"/>
  <c r="H50" i="5"/>
  <c r="J49" i="5"/>
  <c r="H49" i="5"/>
  <c r="J48" i="5"/>
  <c r="H48" i="5"/>
  <c r="J47" i="5"/>
  <c r="H47" i="5"/>
  <c r="J46" i="5"/>
  <c r="H46" i="5"/>
  <c r="J45" i="5"/>
  <c r="H45" i="5"/>
  <c r="J44" i="5"/>
  <c r="H44" i="5"/>
  <c r="J43" i="5"/>
  <c r="H43" i="5"/>
  <c r="J42" i="5"/>
  <c r="H42" i="5"/>
  <c r="J41" i="5"/>
  <c r="H41" i="5"/>
  <c r="J40" i="5"/>
  <c r="H40" i="5"/>
  <c r="J39" i="5"/>
  <c r="H39" i="5"/>
  <c r="J38" i="5"/>
  <c r="H38" i="5"/>
  <c r="J37" i="5"/>
  <c r="H37" i="5"/>
  <c r="J36" i="5"/>
  <c r="H36" i="5"/>
  <c r="J35" i="5"/>
  <c r="H35" i="5"/>
  <c r="J34" i="5"/>
  <c r="H34" i="5"/>
  <c r="J33" i="5"/>
  <c r="H33" i="5"/>
  <c r="J32" i="5"/>
  <c r="H32" i="5"/>
  <c r="J31" i="5"/>
  <c r="H31" i="5"/>
  <c r="J30" i="5"/>
  <c r="H30" i="5"/>
  <c r="J29" i="5"/>
  <c r="H29" i="5"/>
  <c r="J28" i="5"/>
  <c r="H28" i="5"/>
  <c r="J27" i="5"/>
  <c r="H27" i="5"/>
  <c r="J26" i="5"/>
  <c r="H26" i="5"/>
  <c r="J25" i="5"/>
  <c r="H25" i="5"/>
  <c r="J24" i="5"/>
  <c r="H24" i="5"/>
  <c r="J23" i="5"/>
  <c r="H23" i="5"/>
  <c r="J22" i="5"/>
  <c r="H22" i="5"/>
  <c r="J21" i="5"/>
  <c r="H21" i="5"/>
  <c r="J20" i="5"/>
  <c r="H20" i="5"/>
  <c r="J19" i="5"/>
  <c r="H19" i="5"/>
  <c r="J18" i="5"/>
  <c r="H18" i="5"/>
  <c r="J17" i="5"/>
  <c r="H17" i="5"/>
  <c r="J16" i="5"/>
  <c r="H16" i="5"/>
  <c r="J15" i="5"/>
  <c r="H15" i="5"/>
  <c r="J14" i="5"/>
  <c r="H14" i="5"/>
  <c r="J13" i="5"/>
  <c r="H13" i="5"/>
  <c r="J12" i="5"/>
  <c r="H12" i="5"/>
  <c r="J11" i="5"/>
  <c r="H11" i="5"/>
  <c r="J10" i="5"/>
  <c r="H10" i="5"/>
  <c r="J9" i="5"/>
  <c r="H9" i="5"/>
  <c r="J8" i="5"/>
  <c r="H8" i="5"/>
  <c r="J7" i="5"/>
  <c r="H7" i="5"/>
  <c r="J6" i="5"/>
  <c r="H6" i="5"/>
  <c r="J5" i="5"/>
  <c r="H5" i="5"/>
  <c r="J4" i="5"/>
  <c r="H4" i="5"/>
  <c r="J3" i="5"/>
  <c r="H3" i="5"/>
  <c r="J2" i="5"/>
  <c r="H2" i="5"/>
  <c r="C19" i="4" l="1"/>
  <c r="B19" i="4"/>
</calcChain>
</file>

<file path=xl/sharedStrings.xml><?xml version="1.0" encoding="utf-8"?>
<sst xmlns="http://schemas.openxmlformats.org/spreadsheetml/2006/main" count="581" uniqueCount="330">
  <si>
    <t xml:space="preserve">Nom du projet </t>
  </si>
  <si>
    <t xml:space="preserve">Description courte </t>
  </si>
  <si>
    <t>Accueil</t>
  </si>
  <si>
    <t>Disco, potage et culottes - à Lyon et Saint-Etienne</t>
  </si>
  <si>
    <t>Le marché aux cadeaux - Lyon et Saint-Etienne</t>
  </si>
  <si>
    <t>DIET EN RU - Lyon, Bourg en Bresse, Saint-Etienne et Roanne</t>
  </si>
  <si>
    <t>Calendriers recettes</t>
  </si>
  <si>
    <t>Kits hygiène</t>
  </si>
  <si>
    <t>Kits protections menstruelles lavables</t>
  </si>
  <si>
    <t>La vadrouille artistique - Lyon</t>
  </si>
  <si>
    <t>Soirée "les 3 coups" - Lyon</t>
  </si>
  <si>
    <t>HAPPSY HOURS - Lyon, Saint-Etienne</t>
  </si>
  <si>
    <t>Crous de Lyon</t>
  </si>
  <si>
    <t>Freestival - Lyon</t>
  </si>
  <si>
    <t>Freesport - Lyon (anciennement "metime")</t>
  </si>
  <si>
    <t>PROS CONSULTE/ACCA (à partir de sept 2023) - Loire, Rhône et Ain</t>
  </si>
  <si>
    <t>AE</t>
  </si>
  <si>
    <t>CP</t>
  </si>
  <si>
    <t>Social</t>
  </si>
  <si>
    <t>Sanitaire</t>
  </si>
  <si>
    <t>Culturel</t>
  </si>
  <si>
    <t>Sportif</t>
  </si>
  <si>
    <t>Crous</t>
  </si>
  <si>
    <t>Etablissements d’enseignement supérieur bénéficiaires</t>
  </si>
  <si>
    <t>Etablissements d'enseignement supérieur non-bénéficiaires</t>
  </si>
  <si>
    <t>Projets étudiants associatifs</t>
  </si>
  <si>
    <t xml:space="preserve">INVESTISSEMENT </t>
  </si>
  <si>
    <t>PARTICIPATIONS FINANCIERES</t>
  </si>
  <si>
    <t xml:space="preserve">Actions de prévention égalité/diversité </t>
  </si>
  <si>
    <t>Programme de sensibilisation à l'écologie en résidences (mobilité et compost)</t>
  </si>
  <si>
    <t>Installation de bacs à compost construits par les résidents, formation au tri des déchets compostables, ateliers réparation de vélos</t>
  </si>
  <si>
    <t>Distributions au cours des évènements "Freestival" et "disco, potage et culottes"</t>
  </si>
  <si>
    <t>Voir onglet 3 "financements projets CROUS"</t>
  </si>
  <si>
    <t>Voir onglet 2 "Financements appels à projets"</t>
  </si>
  <si>
    <t>ça part en live (anciennement "vadrouille artistique") - Lyon</t>
  </si>
  <si>
    <t>Animations cookeat en restau', cafet' et restaurants agréés - Lyon, Bourg en Bresse, Saint-Etienne et Roanne (ancien Ateliers diet')</t>
  </si>
  <si>
    <t>COOKEAT en résidences - Lyon (2 résidences : Cavalier et Claudie Haigneré)
Résidence Cavalier en 2024-2025
Résidence Claudie Haigneré en 2025-2026</t>
  </si>
  <si>
    <t>Concours pâtisserie étudiant</t>
  </si>
  <si>
    <t>Calendriers recettes (impressions uniquement sur le budget 2025)</t>
  </si>
  <si>
    <t xml:space="preserve">Le projet Cookeat stéphanois a rapidement essaimé à Lyon.
Dans le but de favoriser une alimentation équilibrée et responsable auprès des résidents, le programme Cookeat est déployé en ciblant une résidence : 
- Distribution de kits cuisine aux résidents afin de lever les freins matériels, financiers et pratique liés à l'alimentation
- Développement d'un programme d'animations sur toute l'année universitaire dédiées à la cuisine et l'alimentation étudiante avec des structures ressources du territoire </t>
  </si>
  <si>
    <t xml:space="preserve">Freesport - Lyon </t>
  </si>
  <si>
    <t>Autre</t>
  </si>
  <si>
    <t>La main à la pâte - Lyon</t>
  </si>
  <si>
    <t>Coookeat show - Saint-Etienne</t>
  </si>
  <si>
    <t>Sainté roller lover - Saint-Etienne</t>
  </si>
  <si>
    <t>Répartition des dépenses de CVEC année 2025</t>
  </si>
  <si>
    <r>
      <t xml:space="preserve">Dépenses CVEC 2025 projets d’établissements d’enseignement supérieur et associations étudiantes </t>
    </r>
    <r>
      <rPr>
        <b/>
        <u/>
        <sz val="11"/>
        <rFont val="Calibri"/>
        <family val="2"/>
        <scheme val="minor"/>
      </rPr>
      <t>non bénéficiaires</t>
    </r>
    <r>
      <rPr>
        <b/>
        <sz val="11"/>
        <rFont val="Calibri"/>
        <family val="2"/>
        <scheme val="minor"/>
      </rPr>
      <t xml:space="preserve"> : </t>
    </r>
  </si>
  <si>
    <t>Porteurs du projet</t>
  </si>
  <si>
    <t>Domiciliation</t>
  </si>
  <si>
    <t>Intitulé du Projet</t>
  </si>
  <si>
    <t>Statut</t>
  </si>
  <si>
    <t>Montant du projet</t>
  </si>
  <si>
    <t>Montant demandé</t>
  </si>
  <si>
    <t>Montant accordé</t>
  </si>
  <si>
    <t>Thème</t>
  </si>
  <si>
    <t xml:space="preserve">Sciences Po Lyon – Service Bibliothèque </t>
  </si>
  <si>
    <t>Sciences Po</t>
  </si>
  <si>
    <t xml:space="preserve"> Les Midis Respiration : 8 ateliers pour mieux gérer son stress</t>
  </si>
  <si>
    <t>EB</t>
  </si>
  <si>
    <t>SANTÉ</t>
  </si>
  <si>
    <t xml:space="preserve">Résidence Tréfilerie </t>
  </si>
  <si>
    <t>CROUS DE LYON</t>
  </si>
  <si>
    <t>Suivre les signes pour un parcours plus faciles !</t>
  </si>
  <si>
    <t>R</t>
  </si>
  <si>
    <t>ACCUEIL</t>
  </si>
  <si>
    <t>EMF Lyon (Etudiants Musulmans de France – Lyon)</t>
  </si>
  <si>
    <t>Université Jean Moulin Lyon 3</t>
  </si>
  <si>
    <t>Lettre d’espoir</t>
  </si>
  <si>
    <t>AB</t>
  </si>
  <si>
    <t>SOCIAL</t>
  </si>
  <si>
    <t>Association Sportive Lyon 1</t>
  </si>
  <si>
    <t>Université Claude Bernard Lyon 1</t>
  </si>
  <si>
    <t xml:space="preserve"> OVALYONNE SEVENS 2025</t>
  </si>
  <si>
    <t>SPORT</t>
  </si>
  <si>
    <t>Karnaval Solidaire</t>
  </si>
  <si>
    <t>INSA</t>
  </si>
  <si>
    <t xml:space="preserve"> 33e édition de la Semaine des Solidarité du Karnaval Solidaire</t>
  </si>
  <si>
    <t>Mouvement Queer Universitaire</t>
  </si>
  <si>
    <t>(Provisoire) Semaine des Arts Queer</t>
  </si>
  <si>
    <t>ASSOCIATION DES ELEVES ENI SAINT ETIENNE</t>
  </si>
  <si>
    <t>ENISE</t>
  </si>
  <si>
    <t>SAINTE SOUND SPLASH FESTIVAL</t>
  </si>
  <si>
    <t>PIGIER</t>
  </si>
  <si>
    <t xml:space="preserve">PIGIER </t>
  </si>
  <si>
    <t>Trousse de secours mental</t>
  </si>
  <si>
    <t>ENB</t>
  </si>
  <si>
    <t>LA COMPAGNIE DE FORMATION</t>
  </si>
  <si>
    <t>Tournoi Sportif</t>
  </si>
  <si>
    <t>Université Lyon III Jean Moulin - GIP CEUBA</t>
  </si>
  <si>
    <t>Soirée de restitution culturelle</t>
  </si>
  <si>
    <t>CULTURE</t>
  </si>
  <si>
    <t>OMNES</t>
  </si>
  <si>
    <t>INSEEC</t>
  </si>
  <si>
    <t xml:space="preserve"> Sensibilisation aux Violences Sexistes et Sexuelles (VSS) en entreprise</t>
  </si>
  <si>
    <t>ANB</t>
  </si>
  <si>
    <t xml:space="preserve">BDE UFRAPS </t>
  </si>
  <si>
    <t xml:space="preserve"> LUMISTAPS</t>
  </si>
  <si>
    <t>LyonMUN</t>
  </si>
  <si>
    <t xml:space="preserve"> Financement de la conférence d’ouverture du LyonMUN 2025</t>
  </si>
  <si>
    <t>CESI Association</t>
  </si>
  <si>
    <t>CESI</t>
  </si>
  <si>
    <t xml:space="preserve"> Jeux de société en bois</t>
  </si>
  <si>
    <t>Crous de Lyon Antenne de Saint-Etienne / la métare</t>
  </si>
  <si>
    <t>Matériel audiovisuel pour la résidence la Métare</t>
  </si>
  <si>
    <t>ISARA-LYON</t>
  </si>
  <si>
    <t>ISARA</t>
  </si>
  <si>
    <t>Salle de détente : un espace de retour au calme et d’apaisement</t>
  </si>
  <si>
    <t>club Escalade</t>
  </si>
  <si>
    <t>ECAM</t>
  </si>
  <si>
    <t xml:space="preserve"> GneissFest</t>
  </si>
  <si>
    <t>LA COMPAGNIE DE FORMATION - MYDIGITALSCHOOL</t>
  </si>
  <si>
    <t xml:space="preserve">Installation d'une salle de sport dédiées aux étudiants dans l'établissement d'enseignement supérieur </t>
  </si>
  <si>
    <t>AS Cyclisme INSA Lyon</t>
  </si>
  <si>
    <t xml:space="preserve"> INSA Tri Crit Races 2025</t>
  </si>
  <si>
    <t>Ligue Auvergne Rhône Alpes du Sport Universitaire - LAURASU</t>
  </si>
  <si>
    <t>LAURASU</t>
  </si>
  <si>
    <t xml:space="preserve"> Aide à l’organisation de championnats de France universitaires sur l’académie de Lyon</t>
  </si>
  <si>
    <t>ANE</t>
  </si>
  <si>
    <t>Agencement d'un espace zen room</t>
  </si>
  <si>
    <t>UJM</t>
  </si>
  <si>
    <t xml:space="preserve">Université Jean Monnet </t>
  </si>
  <si>
    <t>FEST'U 2025</t>
  </si>
  <si>
    <t>OCELLIA &amp; l’AESSOL (BDE d’Ocellia</t>
  </si>
  <si>
    <t>OCELLIA</t>
  </si>
  <si>
    <t>Journée d’intégration des 1ère année</t>
  </si>
  <si>
    <t>Club des 24 heures de l’INSA</t>
  </si>
  <si>
    <t xml:space="preserve"> Festival des 24 heures de l’INSA</t>
  </si>
  <si>
    <t>Association Avenir Santé</t>
  </si>
  <si>
    <t>Actions partenariales de prévention santé, par des jeunes, pour les étudiant(e)s, sur leur lieux 
d’études et de vie</t>
  </si>
  <si>
    <t>Phénomène</t>
  </si>
  <si>
    <t>Université Jean Monnet</t>
  </si>
  <si>
    <t>PHNMN Fréquences festival 2025</t>
  </si>
  <si>
    <t>Croix Rouge Compétence ARA Site de Saint-Étienne</t>
  </si>
  <si>
    <t>Amélioration des conditions de travail des étudiants infirmiers</t>
  </si>
  <si>
    <t>Direction du Patrimoine ENS de Lyon</t>
  </si>
  <si>
    <t>ÉCOLE NORMALE SUPÉRIEUR DE LYON</t>
  </si>
  <si>
    <t>Abris à vélos pour la résidence Bonnamour - ENS de Lyon</t>
  </si>
  <si>
    <t>ComUE Université de Lyon</t>
  </si>
  <si>
    <t>La ComUE</t>
  </si>
  <si>
    <t xml:space="preserve"> Théâtre-forum « A ton tour » au sein des établissements membres et associés </t>
  </si>
  <si>
    <t>I</t>
  </si>
  <si>
    <t xml:space="preserve">Ecole de la Comédie </t>
  </si>
  <si>
    <t>Ecole de la Comédie</t>
  </si>
  <si>
    <t>Promotion de la santé - Consultations psychologiques</t>
  </si>
  <si>
    <t xml:space="preserve">Résidence Jacques Cavalier </t>
  </si>
  <si>
    <t xml:space="preserve">Fêtons l’été au Crous ! </t>
  </si>
  <si>
    <t>ENTPE</t>
  </si>
  <si>
    <t>Formation PSC1 pour les responsables associatifs</t>
  </si>
  <si>
    <t>Association ESUP Group</t>
  </si>
  <si>
    <t>Ecole ESUP LYON</t>
  </si>
  <si>
    <t>Achat et mise à disposition de jeux de société pour les étudiants</t>
  </si>
  <si>
    <t>BRASSART RHONES-ALPES</t>
  </si>
  <si>
    <t>BRASSART</t>
  </si>
  <si>
    <t>Journée d'intégration les chasseurs urbains - PREPA et GD1</t>
  </si>
  <si>
    <t>LIBERTYBOX</t>
  </si>
  <si>
    <t>Restaurant des Quais</t>
  </si>
  <si>
    <t>Terrasse Cœur Ilot</t>
  </si>
  <si>
    <t>RU</t>
  </si>
  <si>
    <t>Casques anti-bruit</t>
  </si>
  <si>
    <t>Music'Ly</t>
  </si>
  <si>
    <t>UCLY</t>
  </si>
  <si>
    <t>Festival Music’Ly</t>
  </si>
  <si>
    <t>Lyon YNOV Campus</t>
  </si>
  <si>
    <t xml:space="preserve"> Les gestes qui sauvent – Ynov Lyon</t>
  </si>
  <si>
    <t>Association de défense des familles et de l’individu victimes de dérives sectaires</t>
  </si>
  <si>
    <t>ADFI</t>
  </si>
  <si>
    <t>Journée de sensibilisation étudiante sur les risques de l'emprise sectaire</t>
  </si>
  <si>
    <t xml:space="preserve"> Lutte contre la précarité menstruelle – Lyon Ynov Campus</t>
  </si>
  <si>
    <t>Share Your Stars</t>
  </si>
  <si>
    <t>Institut Lyfe</t>
  </si>
  <si>
    <t>Share Your Stars - saison de podcast 2025</t>
  </si>
  <si>
    <t>Métropole de Lyon</t>
  </si>
  <si>
    <t>Nuit des étudiants du Monde (NEM)</t>
  </si>
  <si>
    <t>Institut d’études politiques de Lyon</t>
  </si>
  <si>
    <t>Sciences po</t>
  </si>
  <si>
    <t xml:space="preserve">Formations de lutte contre les VSS à destination des primo-arrivants </t>
  </si>
  <si>
    <t>Association Pôle sup 01</t>
  </si>
  <si>
    <t>Journée et soirée d’accueil des étudiants de Bourg-en-Bresse</t>
  </si>
  <si>
    <t>Jurist’Jeunes</t>
  </si>
  <si>
    <t xml:space="preserve"> Nuit du droit 2025</t>
  </si>
  <si>
    <t>Students Welcome Desk</t>
  </si>
  <si>
    <t>INSA Lyon – Service Culturel</t>
  </si>
  <si>
    <t>FASSIL 2025 – Les Performances (Festival Arts Sciences et Sociétés de l’INSA Lyon)</t>
  </si>
  <si>
    <t xml:space="preserve"> Rénovation salle René Char et création Théâtre René Char</t>
  </si>
  <si>
    <t>Nightline France</t>
  </si>
  <si>
    <t xml:space="preserve"> Sensibilisation et prévention à la santé mentale des étudiant·es</t>
  </si>
  <si>
    <t xml:space="preserve">Pharma Lyon Humanitaire </t>
  </si>
  <si>
    <t xml:space="preserve">Université Claude Bernard Lyon 1 </t>
  </si>
  <si>
    <t xml:space="preserve">SACS DE COURSES 18 à 31 (Soutien Alimentaire Complémentaire et Solidaire à Destination 
des Etudiants et Chercheurs Organisé à l'UCBL pour Répondre aux Situations Economiques Sensibles) </t>
  </si>
  <si>
    <t>Cop1 – Solidarités Etudiantes</t>
  </si>
  <si>
    <t>Développement de l'action de Cop1 à Lyon</t>
  </si>
  <si>
    <t>Bureau Des Etudiants</t>
  </si>
  <si>
    <t>Projet de cohésion et d’intégration des étudiants</t>
  </si>
  <si>
    <t>Association WHY MCA</t>
  </si>
  <si>
    <t>Université Lumière Lyon 2</t>
  </si>
  <si>
    <t xml:space="preserve"> Festival 69BPM édition 2025</t>
  </si>
  <si>
    <t xml:space="preserve"> Students Welcome Desk à Saint-Etienne et à Roanne 2025-2026</t>
  </si>
  <si>
    <t xml:space="preserve"> Journées de la santé sexuelle</t>
  </si>
  <si>
    <t xml:space="preserve"> Consultations psychologiques pour les étudiants</t>
  </si>
  <si>
    <t>Scène Bâtiment A</t>
  </si>
  <si>
    <t xml:space="preserve"> Théâtre-forum « Pré-WEI » au sein des établissements membres et associés </t>
  </si>
  <si>
    <t>Raiecettes et Bénésifs</t>
  </si>
  <si>
    <t>Vetagro SUP</t>
  </si>
  <si>
    <t>Semaine d’accueil des premières années à Vetagro SUP, campus vétérinaire</t>
  </si>
  <si>
    <t>SUAPS</t>
  </si>
  <si>
    <t>un « grand bol d’air » pour tous</t>
  </si>
  <si>
    <t>Association des élèves de l’ENISE (BDE)</t>
  </si>
  <si>
    <t xml:space="preserve"> Aménagement extérieur foyer des élèves de l’ENISE</t>
  </si>
  <si>
    <t>SCIENCES U LYON</t>
  </si>
  <si>
    <t>SCIENCES-U</t>
  </si>
  <si>
    <t>Aménagment de la cour intérieur</t>
  </si>
  <si>
    <t>Crous de Lyon, Secteur Lyon 8 Hébergement</t>
  </si>
  <si>
    <t>Cours de Chant à Lyon 8</t>
  </si>
  <si>
    <t xml:space="preserve"> « Ma pause psy »</t>
  </si>
  <si>
    <t>Ville de Saint-Etienne</t>
  </si>
  <si>
    <t>Mairie de Saint-Etienne</t>
  </si>
  <si>
    <t xml:space="preserve"> Sainté Accueille Ses Etudiants - Nuit des étudiants du monde (NEM) – Soirée à la 
patinoire</t>
  </si>
  <si>
    <t>IUT de Roanne – Service Vie de Campus</t>
  </si>
  <si>
    <t>UNIVERSITÉ SAINT ETIENNE</t>
  </si>
  <si>
    <t xml:space="preserve"> INTEG’ROANNE 2025</t>
  </si>
  <si>
    <t>Lyon Ynov Campus</t>
  </si>
  <si>
    <t>YNOV</t>
  </si>
  <si>
    <t>Sensibilisation à la santé mentale</t>
  </si>
  <si>
    <t>Le 102, CSME</t>
  </si>
  <si>
    <t>Ateliers d’éducation aux médias</t>
  </si>
  <si>
    <t>IRIIG</t>
  </si>
  <si>
    <t>Corbeilles de fruits en libre-service et atelier de sensibilisation</t>
  </si>
  <si>
    <t>ADEMS</t>
  </si>
  <si>
    <t xml:space="preserve">UJM </t>
  </si>
  <si>
    <t xml:space="preserve">Mois Contre les Violences </t>
  </si>
  <si>
    <t>SANTE</t>
  </si>
  <si>
    <t>ESUP</t>
  </si>
  <si>
    <t>Mise en place de boites de rangement pour téléphones portables</t>
  </si>
  <si>
    <t>Université lyon III B en B</t>
  </si>
  <si>
    <t>GIP CEUBA</t>
  </si>
  <si>
    <t>Action dans le cadre des SISM</t>
  </si>
  <si>
    <t>ESMOD LYON</t>
  </si>
  <si>
    <t>ESMOD</t>
  </si>
  <si>
    <t>Mise en place d'une cellule psychologique</t>
  </si>
  <si>
    <t xml:space="preserve">ISCOM LYON </t>
  </si>
  <si>
    <t>ISCOM</t>
  </si>
  <si>
    <t>Écoute et accompagnement psychologique 25-26</t>
  </si>
  <si>
    <t>Formation de prévention et secours civiques</t>
  </si>
  <si>
    <t>Bureau des étudiants</t>
  </si>
  <si>
    <t>Nuit du volley inter-établissement</t>
  </si>
  <si>
    <t>CERCLE BOURGELAT</t>
  </si>
  <si>
    <t>VetAgro Sup</t>
  </si>
  <si>
    <t xml:space="preserve"> Mise en place de 3 distributeurs de protection périodiques à l’école vétérinaire</t>
  </si>
  <si>
    <t>TASSE</t>
  </si>
  <si>
    <t>Faculté de médecine - Université Jean Monnet (ADEMS)</t>
  </si>
  <si>
    <t xml:space="preserve">Santé mentale </t>
  </si>
  <si>
    <t>arcENSiel Association Queer et LBGTI+ de l’ENS de 
Lyon</t>
  </si>
  <si>
    <t xml:space="preserve"> ENS de Lyon</t>
  </si>
  <si>
    <t xml:space="preserve"> Drama Queer 7</t>
  </si>
  <si>
    <t>Secteur Lyon 8</t>
  </si>
  <si>
    <t>Chorale Lyon 8</t>
  </si>
  <si>
    <t>La compagnie de formation</t>
  </si>
  <si>
    <t>Tournoi sportif</t>
  </si>
  <si>
    <t>Campus SCIENCES-U Lyon</t>
  </si>
  <si>
    <t xml:space="preserve">SCIENCES-U Lyon </t>
  </si>
  <si>
    <t xml:space="preserve">Parc à trottinettes </t>
  </si>
  <si>
    <t xml:space="preserve"> Regards Immersifs </t>
  </si>
  <si>
    <t>Les Sudriettes</t>
  </si>
  <si>
    <t xml:space="preserve"> ESME – campus de LYON</t>
  </si>
  <si>
    <t xml:space="preserve"> Lutte contre la précarité menstruelle</t>
  </si>
  <si>
    <t xml:space="preserve">SUP DE COM </t>
  </si>
  <si>
    <t>Silence Brisés</t>
  </si>
  <si>
    <t xml:space="preserve">Prévention des troubles liés à l’usage des écrans chez les étudiants du territoire ligérien. </t>
  </si>
  <si>
    <t>Centrale Lyon</t>
  </si>
  <si>
    <t>Safety Card - Le jeu de prévention par et pour les étudiants</t>
  </si>
  <si>
    <t>Sang Culottes</t>
  </si>
  <si>
    <t>Formation VSS BDE et Safe Zone</t>
  </si>
  <si>
    <t>Linkee - Entraide Étudiante</t>
  </si>
  <si>
    <t xml:space="preserve"> Apporter une aide alimentaire durable, gratuite et équilibrée aux étudiants lyonnais en situation
de précarité.</t>
  </si>
  <si>
    <t xml:space="preserve"> Association des Elèves Ingénieurs des Travaux Publics de l’Etat</t>
  </si>
  <si>
    <t xml:space="preserve"> 36èmes Rencontres Théâtrales Lyonnaises</t>
  </si>
  <si>
    <t>IMHOTEP</t>
  </si>
  <si>
    <t xml:space="preserve"> PANIERS DES ESSENTIELS</t>
  </si>
  <si>
    <t>Campus EDUCTIVE - LYON</t>
  </si>
  <si>
    <t>Sciences U</t>
  </si>
  <si>
    <t xml:space="preserve"> Wellness Center : bouger, respirer, se ressourcer à Sciences-U Lyon</t>
  </si>
  <si>
    <t>% demandé</t>
  </si>
  <si>
    <t>% accordé</t>
  </si>
  <si>
    <t xml:space="preserve">L'objectif est de donner les clés de l’indépendance et de l’épanouissement personnel aux étudiants. Le Freestival répond à l’ensemble des préoccupations étudiantes, qui développe son autonomie, de manière interactive et ludique afin de susciter son intérêt et déconstruire les idées reçues.
2 300 étudiants issus de plus de 60 établissements différents
50 partenaires et intervenants pour animer les différents espaces </t>
  </si>
  <si>
    <t xml:space="preserve"> Favoriser l’autonomie, l’accès aux droits et l’engagement des étudiants dès leur arrivée. 
Plus de 1 000 étudiants présents
57 animations proposées
8 espaces thématiques : santé/bien être, alimentation, culture, mobilité, gestion du quotidien, habitat, village sport et engagement</t>
  </si>
  <si>
    <t xml:space="preserve">Disco, Potage &amp; Culottes invite les étudiants à prendre soin de leur santé tout en réduisant leurs déchets. La 5ème édition s’est déroulée le mercredi 19 novembre 2025 dans un nouveau lieu : le CCVA de Villeurbanne.
Objectif : Inciter les étudiants à prendre soin de leur santé en levant les freins économiques et administratifs, dans un cadre festif autour de la prévention et de l’alimentation. </t>
  </si>
  <si>
    <t>Un événement en collaboration avec la Ville de Saint-Étienne qui met en relation des étudiants internationaux et des habitants locaux au musée d’Art et d’Industrie.
Objectif : favoriser l’intégration des étudiants internationaux et ultra-marins nouvellement arrivés et lutter contre l’isolement à travers des rencontres et un échange interculturel.
Plus de 40 nationalités représentées
110 étudiants présents</t>
  </si>
  <si>
    <t>Festi'VE - Saint-Etienne</t>
  </si>
  <si>
    <t>GAGA'STRONOME - Saint-Etienne</t>
  </si>
  <si>
    <t xml:space="preserve">Disco, potage et culottes - Lyon </t>
  </si>
  <si>
    <t>Sainté Roller Lover est une soirée festive dédiée à la santé et à la prévention. Elle a eu lieu au Fil à Saint-Étienne le 26 février 2026.
Objectif : favoriser l’accès aux droits, promouvoir les dispositifs de santé et sensibiliser de façon ludique à la prévention.
260 participants
10 stands de sensibilisation</t>
  </si>
  <si>
    <t xml:space="preserve">La 5ème édition du marché a eu lieu le 10 décembre 2025 à La Commune à Lyon. Il s’inscrit dans une période stressante pour les étudiants avec le début des partiels et les fêtes de fin d’année.
Objectif : Donner la possibilité de faire ses cadeaux soi-même et s’offrir un moment de bien-être dans une ambiance cocooning.
254 étudiants issus de 33 établissements </t>
  </si>
  <si>
    <t>Le marché aux cadeaux - Lyon</t>
  </si>
  <si>
    <t>La 5ème édition du concours de cuisine étudiant était dédié à la pâtisserie. Ce concours est ouvert à tous les étudiants de l’académie. Un 1er jury sélectionne sur dossier 6 candidats pour participer à la grande finale au Cooking Lab à Écully, le 31 mars 2026.
Objectif : mise en valeur de la créativité et la passion de la pâtisserie des étudiants, création de liens entre les finalistes, permettre aux étudiants de cuisiner dans une cuisine professionnelle et de sensibiliser à la cuisine maison. 
59 candidatures de 21 établissements différents 
6 finalistes sélectionnés pour la finale : 5 étudiants lyonnais et 1 stéphanois</t>
  </si>
  <si>
    <t>La 1ère édition de La Main à la Pâte, un événement dédié à l’alimentation a eu lieu le 27 janvier 2026 à la Fabuleuse Cantine à Lyon 7ème. 
Objectif : créer du lien social et de l’interculturalité entre les étudiants grâce à l’alimentation, intégrer et promouvoir la pratique de la cuisine dans son quotidien et sensibiliser sur les liens entre alimentation et santé.
230 étudiants de 32 établissements différents 
10 partenaires et intervenants
300 ustensiles de cuisine distribués</t>
  </si>
  <si>
    <t>Cook Eat Show est un événement festif et participatif autour de l’alimentation, qui vient clôturer la programmation annuelle sur ce sujet. Il propose des ateliers culinaires, de sensibilisation et de création dans une ambiance conviviale rythmée par un DJ set.
Objectif : favoriser le lien social et l’interculturalité entre les étudiants à travers l’alimentation, encourager l’intégration de la pratique culinaire dans le quotidien, et sensibiliser aux liens entre alimentation et santé.
100 étudiants présents dont 20 animateurs pendant l’événement
9 établissements représentés</t>
  </si>
  <si>
    <t>Le 25 mars 2026, le Club Transbo a accueilli la finale régionale du tremplin musical étudiant Pulsations lors de l’événement “Ça part en live”, dans le cadre des concours de création étudiante organisés par les Crous. Une soirée festive et engagée, alliant musique, prévention et valorisation des projets étudiants.
Objectif : valoriser et accompagner les talents artistiques étudiants.
Plus de 400 étudiants présents
4 groupes en compétition, sets live de 20 minutes chacun, le gagnant de l’édition précédente clôture la soirée</t>
  </si>
  <si>
    <t>Le 8 juin 2026 a lieu la soirée de valorisation des lauréats des concours culturels étudiants de théâtre et danse.
Objectif : Valoriser les lauréats des concours régionaux en leur offrant l’opportunité de se produire sur une scène professionnelle, en live, à la Comédie Odéon.
3 spectacles présentés : théâtre et danse
80 spectateurs
Lauréats : Collectif B612 avec leur adaptation du Petit Prince, Wilson Creation Company et Pink shots</t>
  </si>
  <si>
    <t>Fais-moi une scène - Saint-Etienne</t>
  </si>
  <si>
    <t xml:space="preserve">Le 27 novembre 2025 a eu lieu pour la première fois la soirée stéphanoise de valorisation des lauréats des concours artistiques étudiants à la maison des étudiants de l’Université Jean Monnet.
Objectif : Valoriser les lauréats des concours régionaux en leur offrant l’opportunité de se produire sur une scène professionnelle, en live pour le théâtre et la danse et un espace d’exposition pour les autres concours.
2 spectacles des 1er prix danse et théâtre : Collectif VF et Compagnie Manduce
Intervention de la troupe Impro42 durant la soirée 
110 spectateurs </t>
  </si>
  <si>
    <t>Ciné-débat la maison des femmes - Saint-Etienne</t>
  </si>
  <si>
    <t>Le ciné-débat proposait aux étudiants la projection du film La maison des femmes suivie d’un temps d’échange animé par des professionnels du CIDFF 42 et de SOS Violences Conjugales autour des violences sexistes et sexuelles.
Objectif : Sensibiliser les étudiants à des sujets de société, encourager la réflexion collective.
45 participants
12 établissements représentés</t>
  </si>
  <si>
    <t>En partenariat avec l’association étudiante De la Cagette à la Poêle, des ateliers cuisine ont été organisés dans les cuisines de la résidence Métare. Chaque mois, le Crousti’Déj offre aux étudiants un petit-déjeuner équilibré tout en partageant un temps d’échange informel autour du bien-être et de l’alimentation. Des paniers-repas sont proposés aux entrées des résidences avec l’intervention active des personnels de l’hébergement et des assistantes sociales de Saint-Étienne et de Roanne.
Objectif : Transmettre des astuces culinaires à travers des recettes simples, équilibrées et faciles à reproduire au quotidien, élaborées à partir de produits locaux, biologiques et de saison. 
4 ateliers cuisine d’octobre à février qui ont réuni 31 étudiants
20 kits de cuisine distribués
8 Crousti’Dej
216 petits-déjeuners à emporter</t>
  </si>
  <si>
    <t>Le programme Cookeat est déployé à Lyon pour la 2ème année, et c’est la résidence Claudie Haigneré à Lyon 8ème qui a été sélectionnée. 
Objectif : Encourager les résidents à s’alimenter de manière équilibrée et responsable en autonomie.
100 kits de cuisine distribués
15 ateliers cuisine organisés
1 cycle de recherche-action composé de 6 animations en partenariat avec l’association Bellebouffe pour questionner les étudiants sur leurs pratiques alimentaires et renforcer leur pouvoir d’agir.</t>
  </si>
  <si>
    <t>COOKEAT en résidences - Lyon 
2 résidences :
Résidence Cavalier en 2024-2025
Résidence Claudie Haigneré en 2025-2026</t>
  </si>
  <si>
    <t>PEPS (Perturbateurs endocriniens protège ta santé) est un programme de sensibilisation aux perturbateurs endocriniens soutenu par la CPAM. Mis en place dans les résidences de la Doua, les ateliers ont proposé des actions concrètes pour réduire durablement l’exposition des résidents aux perturbateurs endocriniens.
Objectif : Encourager les étudiants à adopter des comportements favorables à leur santé en réduisant leur exposition aux perturbateurs endocriniens.
7 ateliers
7 intervenants 
63 kits distribués (ustensiles de cuisine, produits ménagers, cosmétiques, couture, etc).</t>
  </si>
  <si>
    <t xml:space="preserve">Le 17 mars 2026, dans le cadre d’une expérimentation portée par le Cnous et la CNAM, a eu lieu la soirée Crêpes &amp; Care sur le site de résidences Allix à Lyon 5ème, en partenariat avec les SSE, le 102 et la CPAM.
Objectif : Faciliter l’accès aux droits, promouvoir la santé et orienter les étudiants vers les bons interlocuteurs, repérer les situations de non-recours aux droits et de renoncement aux soins et mettre en place des actions de prévention (sexualité, addictions, santé mentale, etc.).
86 étudiants de 21 établissements
11 actions et 28 intervenants
10 étudiants en situation de non-recours aux droits
55 kits de culottes menstruelles et préservatifs distribués </t>
  </si>
  <si>
    <t>Depuis 2019, le programme Freesport propose des séances hebdomadaires d’activité physique accessibles à tous : bootcamp, danse K-Pop, boxe et yoga.
Objectif : Favoriser la pratique régulière d’une activité physique pour lutter contre la sédentarité, renforcer la création de lien social, rendre l’activité physique accessible à tous, promouvoir le bien-être à travers le sport.
34 cours de danse K-Pop
34 cours de boxe 
64 cours de yoga
35 cours de bootcamp
Soit un total de 167 séances proposées de septembre 2025 à juin 2026.</t>
  </si>
  <si>
    <t>Le Crous de Lyon a proposé aux établissements non-bénéficiaires de la CVEC d’accueillir au choix 4 actions clés en main sur les thématiques de la lutte contre les violences sexistes et sexuelles, la pratique de la cuisine dans son quotidien, l’IA et la santé mentale, la vie affective et sexuelle ainsi que des initiations de danse. 
Objectif : Proposer aux établissements une démarche partenariale sur mesure.​ Encourager les étudiants à adopter des pratiques durables en intervenant directement sur leurs lieux d’études.
39 établissements ont répondu à cet Appel à Manifestation d’Intérêt (29 dans le Rhône, 5 dans la Loire et 2 dans l’Ain)
92 actions
1 555 étudiants</t>
  </si>
  <si>
    <t>Metime - Loire</t>
  </si>
  <si>
    <t>Le dispositif Me Time / Bien-être propose des temps dédiés au bien-être des étudiants à travers des ateliers et des sorties favorisant la détente, l’expression et le lien social.
Objectif : Offrir des espaces de respiration dans le quotidien étudiant, encourager l’expression personnelle et favoriser le bien-être mental et social.
4 ateliers au cours de l’année
8 participants en moyenne
Malgré des intentions positives, le dispositif n’a pas rencontré l’adhésion attendue, avec plusieurs actions annulées faute de participants. Le format actuel montre ainsi ses limites et ne sera pas reconduit.</t>
  </si>
  <si>
    <t xml:space="preserve">Depuis 2019, le Crous de Lyon propose, dans une démarche d’aller-vers, des stands interactifs de prévention nutrition animés par des diététiciens-nutritionnistes dans les restaurants et cafétérias universitaires. Depuis 2023, ces actions sont étendues aux restaurants agréés de l’académie.
Objectif : Sensibiliser les étudiants à une alimentation équilibrée et responsable, en intervenant directement sur leurs lieux de restauration à travers des animations ludiques et des dégustations de recettes simples, économiques et faciles à reproduire.
90 dates
10 restaurants agréés ont accueilli 32 animations
5 467 étudiants
2 diététiciennes prestataires
</t>
  </si>
  <si>
    <t>Ateliers COOKEAT en résidences - Loire</t>
  </si>
  <si>
    <t>Ateliers COOKEAT hors les murs - Loire</t>
  </si>
  <si>
    <t>Cook Eat est un programme annuel dédié à l’alimentation à destination des étudiants. Ce programme propose, tout au long de l’année, des ateliers, animations et temps de sensibilisation autour du bien manger.
Objectif : Lever les freins à la cuisine à domicile, renforcer le lien social et sensibiliser à la santé, au bien-être et au développement durable.
7 ateliers
104 participants
2 lieux : la cantine participative de la Tablée, et l’AGORAé cité du Design
25 kits de cuisine</t>
  </si>
  <si>
    <t>Sur les trois premiers trimestres 2025, l’évolution de l’activité est la suivante :
1ᵉʳ trimestre : 586 entretiens réalisés, 355 étudiants suivis
2ᵉ trimestre : 564 entretiens réalisés, 348 étudiants suivis
3ᵉ trimestre : 572 entretiens réalisés, 347 étudiants suivis
Soit 1722 entretiens téléphoniques réalisés pour 1050 étudiants suivis</t>
  </si>
  <si>
    <t>Pour aider les étudiants à manger équilibré et de saison dans leurs logements, le service vie de campus et innovation a créé des calendriers de recettes spéciales étudiants pour les 4 saisons de l’année. Par saison, les étudiants retrouvent : 60 recettes salées, de saison, réalisables avec peu de matériels, faciles et rapides, 3 recettes pour le petit déjeuner, 12 recettes sucrées, 12 listes de courses, des conseils nutritionnels et astuces et les vidéos recettes de « Cuisine avec nos chefs » : https://www.youtube.com/watch?v=Uxki148Y8so&amp;list=PLI2wxHfcrgSfXoeWVecvYYCboMk3P-PB1 
69 000 exemplaires papier distribués depuis 2021</t>
  </si>
  <si>
    <t>7 000 kits bien-être ont été distribués en résidence. Ces kits sont largement apprécié par les résidents lors de leur arrivée en résidence. Le volume a été adapté par rapport à l’année précédente pour tenir compte des stocks résiduels sur plusieurs sites et éviter tout gaspillage.</t>
  </si>
  <si>
    <t>Kits bien-être</t>
  </si>
  <si>
    <t>Objectif : Créer un dialogue autour des violences sexistes et sexuelles (VSS) pour favoriser des environnements inclusifs.
9 cafétérias lyonnaises et stéphanoises ainsi que les 3 accueils des services centraux et de l’antenne de la Loire ont rejoint le dispositif Angela porté par les villes pour lutter contre le harcèlement de rue. 
8000 cartes « t’es relou » ont été distribuées lors de des événements, en résidence et dans les cafétérias
42 places de théâtre offertes aux résidents pour la pièce queer DYNASTIES au Théâtre de la Croix-Rousse.</t>
  </si>
  <si>
    <t>Afin de co-construire la programmation vie de campus, deux temps de travail collaboratif ont été organisés avec des étudiants de différents établissements dans le Rhône et la Loire. 
Objectifs : Offrir un temps d'échange entre étudiants de divers horizons et comprendre ce qui les motive à participer à des actions de vie de campus (lieux, animations, sujets abordés...)
31 étudiants mobilisés
15 établissements représentés (CIDO, IFSI Bellevue, ESADSE, ENISE et Université Jean Monnet, ENS Lyon, Brassart, ISCOM, Université Lyon 2, ESUP, Bioforce, Université Lyon 3, École 42, Université Catholique de Lyon, IDRAC)</t>
  </si>
  <si>
    <t>Workshops étudiants - Rhône et Loire</t>
  </si>
  <si>
    <t>6 projets soutenus en commissions CVEC : aménagement d'espaces, achat de matériel, projets d'animation sur l'ensemble de l'année universitaire…</t>
  </si>
  <si>
    <t>PROJETS DES  RESIDENCES - Lyon et Saint-Etienne</t>
  </si>
  <si>
    <t>Crêpes &amp; care - Lyon</t>
  </si>
  <si>
    <t>PEPS : programme de sensibilisation aux perturbateurs endocriniens en résidence - Lyon</t>
  </si>
  <si>
    <t>Appel à manifestation d'intérêt "parlons-en"- Lyon, Saint-Etienne et Bourg-en-Bresse</t>
  </si>
  <si>
    <t>Maison itinérante de Roanne = CVEC 105 877€ ; clôture financière en cours (CP consommés 2025 : 25 419€) =&gt; livré
Résidence Alice Guy : CVEC 1M€ ; opération clôturée (CP consommés 2025 : 500K€) =&gt; livré
Salle de vie étudiante résidence Madeleine : CVEC 1,5M€ (dont CP consommées en 2025 : 600K€) =&gt; ouverture septembre 2027 
Salle de vie étudiante résidence de Bourg : CVEC 1,2M€ (dont CP consommées en 2025 : 500K€) =&gt; ouverture : septembre 2027</t>
  </si>
  <si>
    <t>Les Happsy Hours sont des consultations individuelles avec un psychologue, proposées gratuitement dans les résidences universitaires.
Ces consultations ont été mises en place sur un rythme hebdomadaire ou bimensuel, d’octobre 2025 à juin 2026. Elles ont représenté 816 créneaux de consultation, correspondant à 612 heures d’intervention, conformément au calendrier prévisionnel établi en adéquation avec les exigences de l’appel d’offres.
Le psychologue propose un accompagnement et une écoute confidentielle, de façon ponctuelle ou suivie dans le temps, en fonction de chaque situation. 
412 consultations réalisées, dont 379 sur les sites de Lyon et 33 à Tréfilerie ; 
un taux de remplissage moyen des créneaux de 103 %, témoignant d’une forte demande et d’une réactivité dans la réattribution des créneaux libérés en cas d’annulation</t>
  </si>
  <si>
    <t>PROJETS IMMOBILIERS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</si>
</sst>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43" formatCode="_-* #,##0.00_-;\-* #,##0.00_-;_-* &quot;-&quot;??_-;_-@_-"/>
    <numFmt numFmtId="164" formatCode="_-* #,##0.00\ [$€-40C]_-;\-* #,##0.00\ [$€-40C]_-;_-* &quot;-&quot;??\ [$€-40C]_-;_-@_-"/>
    <numFmt numFmtId="166" formatCode="00"/>
  </numFmts>
  <fonts count="19" x14ac:knownFonts="1">
    <font>
      <sz val="11"/>
      <color theme="1"/>
      <name val="Calibri"/>
      <family val="2"/>
      <scheme val="minor"/>
    </font>
    <font>
      <b/>
      <sz val="11"/>
      <color theme="0"/>
      <name val="Calibri"/>
      <family val="2"/>
      <scheme val="minor"/>
    </font>
    <font>
      <sz val="11"/>
      <color theme="1"/>
      <name val="Calibri"/>
      <family val="2"/>
      <scheme val="minor"/>
    </font>
    <font>
      <sz val="11"/>
      <color rgb="FF00B050"/>
      <name val="Calibri"/>
      <family val="2"/>
      <scheme val="minor"/>
    </font>
    <font>
      <sz val="14"/>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0"/>
      <color theme="1"/>
      <name val="Calibri"/>
      <family val="2"/>
      <scheme val="minor"/>
    </font>
    <font>
      <b/>
      <sz val="11"/>
      <name val="Calibri"/>
      <family val="2"/>
      <scheme val="minor"/>
    </font>
    <font>
      <b/>
      <u/>
      <sz val="11"/>
      <name val="Calibri"/>
      <family val="2"/>
      <scheme val="minor"/>
    </font>
    <font>
      <b/>
      <sz val="8"/>
      <color theme="1"/>
      <name val="Arial"/>
      <family val="2"/>
    </font>
    <font>
      <sz val="8"/>
      <color theme="1"/>
      <name val="Arial"/>
      <family val="2"/>
    </font>
    <font>
      <b/>
      <sz val="8"/>
      <name val="Arial"/>
      <family val="2"/>
    </font>
    <font>
      <b/>
      <sz val="9"/>
      <color theme="1"/>
      <name val="Calibri"/>
      <family val="2"/>
      <scheme val="minor"/>
    </font>
    <font>
      <sz val="9"/>
      <color theme="1"/>
      <name val="Calibri"/>
      <family val="2"/>
      <scheme val="minor"/>
    </font>
    <font>
      <sz val="8"/>
      <color theme="1"/>
      <name val="Calibri"/>
      <family val="2"/>
      <scheme val="minor"/>
    </font>
    <font>
      <b/>
      <sz val="16"/>
      <name val="Calibri"/>
      <family val="2"/>
      <scheme val="minor"/>
    </font>
    <font>
      <b/>
      <sz val="16"/>
      <color theme="0"/>
      <name val="Calibri"/>
      <family val="2"/>
      <scheme val="minor"/>
    </font>
  </fonts>
  <fills count="9">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auto="1"/>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95">
    <xf numFmtId="0" fontId="0" fillId="0" borderId="0" xfId="0"/>
    <xf numFmtId="0" fontId="1" fillId="2" borderId="2" xfId="0" applyFont="1" applyFill="1" applyBorder="1" applyAlignment="1">
      <alignment horizontal="center" vertical="center" wrapText="1"/>
    </xf>
    <xf numFmtId="0" fontId="0" fillId="0" borderId="0" xfId="0" applyAlignment="1">
      <alignment horizontal="center" vertical="center" wrapText="1"/>
    </xf>
    <xf numFmtId="0" fontId="0" fillId="3" borderId="1" xfId="0" applyFill="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5" fillId="0" borderId="0" xfId="0" applyFont="1"/>
    <xf numFmtId="0" fontId="5" fillId="0" borderId="0" xfId="0" applyFont="1" applyAlignment="1">
      <alignment horizontal="left"/>
    </xf>
    <xf numFmtId="0" fontId="7" fillId="0" borderId="0" xfId="0" applyFont="1"/>
    <xf numFmtId="0" fontId="7" fillId="0" borderId="0" xfId="0" applyFont="1" applyAlignment="1">
      <alignment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5" borderId="7" xfId="0" applyFont="1" applyFill="1" applyBorder="1" applyAlignment="1">
      <alignment vertical="center" wrapText="1"/>
    </xf>
    <xf numFmtId="44" fontId="7" fillId="0" borderId="8" xfId="1" applyFont="1" applyBorder="1" applyAlignment="1">
      <alignment horizontal="center" vertical="center" wrapText="1"/>
    </xf>
    <xf numFmtId="0" fontId="6" fillId="5" borderId="17" xfId="0" applyFont="1" applyFill="1" applyBorder="1" applyAlignment="1">
      <alignment vertical="center" wrapText="1"/>
    </xf>
    <xf numFmtId="0" fontId="6" fillId="5" borderId="7" xfId="0" applyFont="1" applyFill="1" applyBorder="1" applyAlignment="1">
      <alignment vertical="center" wrapText="1"/>
    </xf>
    <xf numFmtId="0" fontId="9" fillId="4" borderId="5" xfId="0" applyFont="1" applyFill="1" applyBorder="1" applyAlignment="1">
      <alignment horizontal="center" vertical="center" wrapText="1"/>
    </xf>
    <xf numFmtId="0" fontId="9" fillId="5" borderId="5" xfId="0" applyFont="1" applyFill="1" applyBorder="1" applyAlignment="1">
      <alignment vertical="center" wrapText="1"/>
    </xf>
    <xf numFmtId="0" fontId="9" fillId="5" borderId="11" xfId="0" applyFont="1" applyFill="1" applyBorder="1" applyAlignment="1">
      <alignment vertical="center" wrapText="1"/>
    </xf>
    <xf numFmtId="44" fontId="7" fillId="0" borderId="9" xfId="1" applyFont="1" applyBorder="1" applyAlignment="1">
      <alignment horizontal="center" vertical="center" wrapText="1"/>
    </xf>
    <xf numFmtId="44" fontId="9" fillId="0" borderId="5" xfId="1" applyFont="1" applyBorder="1" applyAlignment="1">
      <alignment horizontal="center" vertical="center" wrapText="1"/>
    </xf>
    <xf numFmtId="9" fontId="6" fillId="0" borderId="19" xfId="3" applyFont="1" applyFill="1" applyBorder="1" applyAlignment="1">
      <alignment horizontal="center" vertical="center" wrapText="1"/>
    </xf>
    <xf numFmtId="9" fontId="6" fillId="6" borderId="19" xfId="3"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left" vertical="center" wrapText="1"/>
    </xf>
    <xf numFmtId="0" fontId="11" fillId="0" borderId="21" xfId="0" applyFont="1" applyBorder="1" applyAlignment="1">
      <alignment horizontal="center" vertical="center" wrapText="1"/>
    </xf>
    <xf numFmtId="44" fontId="11" fillId="0" borderId="21" xfId="0" applyNumberFormat="1" applyFont="1" applyBorder="1" applyAlignment="1">
      <alignment horizontal="right" vertical="center" wrapText="1"/>
    </xf>
    <xf numFmtId="44" fontId="11" fillId="0" borderId="21" xfId="3" applyNumberFormat="1" applyFont="1" applyFill="1" applyBorder="1" applyAlignment="1">
      <alignment horizontal="right" vertical="center" wrapText="1"/>
    </xf>
    <xf numFmtId="9" fontId="11" fillId="0" borderId="21" xfId="3" applyFont="1" applyFill="1" applyBorder="1" applyAlignment="1">
      <alignment horizontal="right" vertical="center" wrapText="1"/>
    </xf>
    <xf numFmtId="44" fontId="11" fillId="6" borderId="21" xfId="1" applyFont="1" applyFill="1" applyBorder="1" applyAlignment="1">
      <alignment horizontal="right" vertical="center" wrapText="1"/>
    </xf>
    <xf numFmtId="9" fontId="11" fillId="6" borderId="21" xfId="3" applyFont="1" applyFill="1" applyBorder="1" applyAlignment="1">
      <alignment horizontal="right" vertical="center" wrapText="1"/>
    </xf>
    <xf numFmtId="9" fontId="11" fillId="0" borderId="22" xfId="3"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Border="1" applyAlignment="1">
      <alignment horizontal="center" vertical="center" wrapText="1"/>
    </xf>
    <xf numFmtId="44" fontId="11" fillId="0" borderId="1" xfId="0" applyNumberFormat="1" applyFont="1" applyBorder="1" applyAlignment="1">
      <alignment horizontal="right" vertical="center" wrapText="1"/>
    </xf>
    <xf numFmtId="44" fontId="11" fillId="0" borderId="1" xfId="3" applyNumberFormat="1" applyFont="1" applyFill="1" applyBorder="1" applyAlignment="1">
      <alignment horizontal="right" vertical="center" wrapText="1"/>
    </xf>
    <xf numFmtId="9" fontId="11" fillId="0" borderId="1" xfId="3" applyFont="1" applyFill="1" applyBorder="1" applyAlignment="1">
      <alignment horizontal="right" vertical="center" wrapText="1"/>
    </xf>
    <xf numFmtId="44" fontId="11" fillId="6" borderId="1" xfId="1" applyFont="1" applyFill="1" applyBorder="1" applyAlignment="1">
      <alignment horizontal="right" vertical="center" wrapText="1"/>
    </xf>
    <xf numFmtId="9" fontId="11" fillId="6" borderId="1" xfId="3" applyFont="1" applyFill="1" applyBorder="1" applyAlignment="1">
      <alignment horizontal="right" vertical="center" wrapText="1"/>
    </xf>
    <xf numFmtId="9" fontId="11" fillId="0" borderId="24" xfId="3" applyFont="1" applyFill="1" applyBorder="1" applyAlignment="1">
      <alignment horizontal="center" vertical="center" wrapText="1"/>
    </xf>
    <xf numFmtId="166" fontId="11" fillId="4" borderId="1" xfId="2" applyNumberFormat="1" applyFont="1" applyFill="1" applyBorder="1" applyAlignment="1">
      <alignment horizontal="center" vertical="center" wrapText="1"/>
    </xf>
    <xf numFmtId="6" fontId="11" fillId="0" borderId="1" xfId="0" applyNumberFormat="1" applyFont="1" applyBorder="1" applyAlignment="1">
      <alignment horizontal="right" vertical="center" wrapText="1"/>
    </xf>
    <xf numFmtId="0" fontId="12" fillId="4" borderId="1" xfId="0" applyFont="1" applyFill="1" applyBorder="1" applyAlignment="1">
      <alignment horizontal="center" vertical="center" wrapText="1"/>
    </xf>
    <xf numFmtId="44" fontId="13" fillId="6" borderId="1" xfId="1" applyFont="1" applyFill="1" applyBorder="1" applyAlignment="1">
      <alignment horizontal="right" vertical="center" wrapText="1"/>
    </xf>
    <xf numFmtId="0" fontId="11"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2" fillId="7" borderId="1" xfId="0" applyFont="1" applyFill="1" applyBorder="1"/>
    <xf numFmtId="0" fontId="12" fillId="7" borderId="1" xfId="0" applyFont="1" applyFill="1" applyBorder="1" applyAlignment="1">
      <alignment horizontal="center" vertical="center"/>
    </xf>
    <xf numFmtId="0" fontId="12" fillId="0" borderId="1" xfId="0" applyFont="1" applyBorder="1" applyAlignment="1">
      <alignment horizontal="left" vertical="center"/>
    </xf>
    <xf numFmtId="0" fontId="11" fillId="0" borderId="24" xfId="0" applyFont="1" applyBorder="1" applyAlignment="1">
      <alignment horizontal="center" vertical="center"/>
    </xf>
    <xf numFmtId="0" fontId="8" fillId="8" borderId="25"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16" fillId="0" borderId="26" xfId="0" applyFont="1" applyBorder="1" applyAlignment="1">
      <alignment horizontal="left" vertical="center" wrapText="1"/>
    </xf>
    <xf numFmtId="0" fontId="14" fillId="0" borderId="26" xfId="0" applyFont="1" applyBorder="1" applyAlignment="1">
      <alignment horizontal="center" vertical="center" wrapText="1"/>
    </xf>
    <xf numFmtId="44" fontId="14" fillId="0" borderId="25" xfId="0" applyNumberFormat="1" applyFont="1" applyBorder="1" applyAlignment="1">
      <alignment horizontal="center" vertical="center" wrapText="1"/>
    </xf>
    <xf numFmtId="44" fontId="14" fillId="0" borderId="26" xfId="0" applyNumberFormat="1" applyFont="1" applyBorder="1" applyAlignment="1">
      <alignment horizontal="center" vertical="center" wrapText="1"/>
    </xf>
    <xf numFmtId="9" fontId="14" fillId="0" borderId="27" xfId="0" applyNumberFormat="1" applyFont="1" applyBorder="1" applyAlignment="1">
      <alignment vertical="center" wrapText="1"/>
    </xf>
    <xf numFmtId="44" fontId="8" fillId="8" borderId="28" xfId="0" applyNumberFormat="1" applyFont="1" applyFill="1" applyBorder="1" applyAlignment="1">
      <alignment vertical="center" wrapText="1"/>
    </xf>
    <xf numFmtId="9" fontId="8" fillId="8" borderId="29" xfId="0" applyNumberFormat="1" applyFont="1" applyFill="1" applyBorder="1" applyAlignment="1">
      <alignment vertical="center" wrapText="1"/>
    </xf>
    <xf numFmtId="9" fontId="14" fillId="0" borderId="30"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4" fontId="6" fillId="0" borderId="19" xfId="0" applyNumberFormat="1" applyFont="1" applyBorder="1" applyAlignment="1">
      <alignment horizontal="center" vertical="center" wrapText="1"/>
    </xf>
    <xf numFmtId="0" fontId="0" fillId="0" borderId="19" xfId="0" applyBorder="1" applyAlignment="1">
      <alignment horizontal="center" vertical="center" wrapText="1"/>
    </xf>
    <xf numFmtId="0" fontId="3" fillId="3" borderId="0" xfId="0" applyFont="1" applyFill="1" applyAlignment="1">
      <alignment vertical="center" wrapText="1"/>
    </xf>
    <xf numFmtId="0" fontId="17" fillId="3" borderId="1" xfId="0" applyFont="1" applyFill="1" applyBorder="1" applyAlignment="1">
      <alignment vertical="center"/>
    </xf>
    <xf numFmtId="0" fontId="17" fillId="3" borderId="1" xfId="0" applyFont="1" applyFill="1" applyBorder="1" applyAlignment="1">
      <alignment vertical="center" wrapText="1"/>
    </xf>
    <xf numFmtId="0" fontId="17" fillId="3" borderId="4" xfId="0" applyFont="1" applyFill="1" applyBorder="1" applyAlignment="1">
      <alignment vertical="center" wrapText="1"/>
    </xf>
    <xf numFmtId="0" fontId="18" fillId="2" borderId="2" xfId="0" applyFont="1" applyFill="1" applyBorder="1" applyAlignment="1">
      <alignment horizontal="center" vertical="center" wrapText="1"/>
    </xf>
    <xf numFmtId="0" fontId="7" fillId="0" borderId="16" xfId="0" applyFont="1" applyBorder="1" applyAlignment="1">
      <alignment horizontal="left" vertical="center"/>
    </xf>
    <xf numFmtId="0" fontId="7" fillId="0" borderId="0" xfId="0" applyFont="1" applyAlignment="1">
      <alignment horizontal="left" vertical="center"/>
    </xf>
    <xf numFmtId="0" fontId="7" fillId="0" borderId="16" xfId="0" applyFont="1" applyBorder="1" applyAlignment="1">
      <alignment horizontal="left"/>
    </xf>
    <xf numFmtId="0" fontId="7" fillId="0" borderId="0" xfId="0" applyFont="1" applyAlignment="1">
      <alignment horizontal="left"/>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xf>
    <xf numFmtId="0" fontId="9" fillId="0" borderId="10" xfId="0" applyFont="1" applyBorder="1" applyAlignment="1">
      <alignment horizontal="center" vertical="center"/>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0" fontId="4" fillId="3" borderId="3" xfId="0" applyFont="1" applyFill="1" applyBorder="1" applyAlignment="1">
      <alignment vertical="center" wrapText="1"/>
    </xf>
    <xf numFmtId="0" fontId="4" fillId="3" borderId="1" xfId="0" applyFont="1" applyFill="1" applyBorder="1" applyAlignment="1">
      <alignment vertical="top" wrapText="1"/>
    </xf>
    <xf numFmtId="0" fontId="4" fillId="3" borderId="4" xfId="0" applyFont="1" applyFill="1" applyBorder="1" applyAlignment="1">
      <alignment vertical="center" wrapText="1"/>
    </xf>
    <xf numFmtId="164" fontId="0" fillId="0" borderId="6" xfId="0" applyNumberFormat="1" applyBorder="1" applyAlignment="1">
      <alignment horizontal="center" vertical="center" wrapText="1"/>
    </xf>
    <xf numFmtId="164" fontId="0" fillId="0" borderId="8" xfId="0" applyNumberFormat="1" applyBorder="1" applyAlignment="1">
      <alignment horizontal="center" vertical="center" wrapText="1"/>
    </xf>
  </cellXfs>
  <cellStyles count="4">
    <cellStyle name="Milliers" xfId="2" builtinId="3"/>
    <cellStyle name="Monétaire" xfId="1" builtinId="4"/>
    <cellStyle name="Normal" xfId="0" builtinId="0"/>
    <cellStyle name="Pourcentage" xfId="3" builtinId="5"/>
  </cellStyles>
  <dxfs count="25">
    <dxf>
      <font>
        <b/>
        <i val="0"/>
        <strike val="0"/>
        <condense val="0"/>
        <extend val="0"/>
        <outline val="0"/>
        <shadow val="0"/>
        <u val="none"/>
        <vertAlign val="baseline"/>
        <sz val="9"/>
        <color theme="1"/>
        <name val="Calibri"/>
        <family val="2"/>
        <scheme val="minor"/>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font>
        <b/>
        <strike val="0"/>
        <outline val="0"/>
        <shadow val="0"/>
        <u val="none"/>
        <vertAlign val="baseline"/>
        <sz val="8"/>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8"/>
        <color theme="1"/>
        <name val="Arial"/>
        <family val="2"/>
        <scheme val="none"/>
      </font>
      <numFmt numFmtId="13" formatCode="0%"/>
      <fill>
        <patternFill patternType="solid">
          <fgColor indexed="64"/>
          <bgColor theme="9" tint="0.399975585192419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4" formatCode="_-* #,##0.00\ &quot;€&quot;_-;\-* #,##0.00\ &quot;€&quot;_-;_-* &quot;-&quot;??\ &quot;€&quot;_-;_-@_-"/>
      <fill>
        <patternFill patternType="solid">
          <fgColor indexed="64"/>
          <bgColor theme="9" tint="0.79998168889431442"/>
        </patternFill>
      </fill>
      <alignment horizontal="general" vertical="center" textRotation="0" wrapText="1" indent="0" justifyLastLine="0" shrinkToFit="0" readingOrder="0"/>
      <border diagonalUp="0" diagonalDown="0" outline="0">
        <left style="medium">
          <color indexed="64"/>
        </left>
        <right/>
        <top style="medium">
          <color indexed="64"/>
        </top>
        <bottom style="medium">
          <color indexed="64"/>
        </bottom>
      </border>
    </dxf>
    <dxf>
      <font>
        <b/>
        <i val="0"/>
        <strike val="0"/>
        <condense val="0"/>
        <extend val="0"/>
        <outline val="0"/>
        <shadow val="0"/>
        <u val="none"/>
        <vertAlign val="baseline"/>
        <sz val="8"/>
        <color theme="1"/>
        <name val="Arial"/>
        <family val="2"/>
        <scheme val="none"/>
      </font>
      <fill>
        <patternFill patternType="solid">
          <fgColor indexed="64"/>
          <bgColor theme="9" tint="0.399975585192419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theme="1"/>
        <name val="Calibri"/>
        <family val="2"/>
        <scheme val="minor"/>
      </font>
      <numFmt numFmtId="34" formatCode="_-* #,##0.00\ &quot;€&quot;_-;\-* #,##0.00\ &quot;€&quot;_-;_-* &quot;-&quot;??\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8"/>
        <color theme="1"/>
        <name val="Arial"/>
        <family val="2"/>
        <scheme val="none"/>
      </font>
      <numFmt numFmtId="34" formatCode="_-* #,##0.00\ &quot;€&quot;_-;\-* #,##0.00\ &quot;€&quot;_-;_-* &quot;-&quot;??\ &quot;€&quot;_-;_-@_-"/>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theme="1"/>
        <name val="Calibri"/>
        <family val="2"/>
        <scheme val="minor"/>
      </font>
      <numFmt numFmtId="34" formatCode="_-* #,##0.00\ &quot;€&quot;_-;\-* #,##0.00\ &quot;€&quot;_-;_-* &quot;-&quot;??\ &quot;€&quot;_-;_-@_-"/>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medium">
          <color indexed="64"/>
        </top>
        <bottom style="medium">
          <color indexed="64"/>
        </bottom>
      </border>
    </dxf>
    <dxf>
      <font>
        <b/>
        <i val="0"/>
        <strike val="0"/>
        <condense val="0"/>
        <extend val="0"/>
        <outline val="0"/>
        <shadow val="0"/>
        <u val="none"/>
        <vertAlign val="baseline"/>
        <sz val="8"/>
        <color theme="1"/>
        <name val="Arial"/>
        <family val="2"/>
        <scheme val="none"/>
      </font>
      <numFmt numFmtId="34" formatCode="_-* #,##0.00\ &quot;€&quot;_-;\-* #,##0.00\ &quot;€&quot;_-;_-* &quot;-&quot;??\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theme="1"/>
        <name val="Calibri"/>
        <family val="2"/>
        <scheme val="minor"/>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8"/>
        <color theme="1"/>
        <name val="Arial"/>
        <family val="2"/>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medium">
          <color indexed="64"/>
        </top>
        <bottom style="medium">
          <color indexed="64"/>
        </bottom>
      </border>
    </dxf>
    <dxf>
      <font>
        <b/>
        <i val="0"/>
        <strike val="0"/>
        <condense val="0"/>
        <extend val="0"/>
        <outline val="0"/>
        <shadow val="0"/>
        <u val="none"/>
        <vertAlign val="baseline"/>
        <sz val="8"/>
        <color theme="1"/>
        <name val="Arial"/>
        <family val="2"/>
        <scheme val="none"/>
      </font>
      <fill>
        <patternFill patternType="solid">
          <fgColor indexed="64"/>
          <bgColor theme="2"/>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8"/>
        <color theme="1"/>
        <name val="Arial"/>
        <family val="2"/>
        <scheme val="none"/>
      </font>
    </dxf>
    <dxf>
      <border outline="0">
        <bottom style="medium">
          <color indexed="64"/>
        </bottom>
      </border>
    </dxf>
    <dxf>
      <font>
        <strike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774296-55AD-417A-9E23-C897C37BEF10}" name="Tableau2" displayName="Tableau2" ref="A1:K95" totalsRowShown="0" headerRowDxfId="24" dataDxfId="22" headerRowBorderDxfId="23" tableBorderDxfId="21" totalsRowBorderDxfId="20">
  <autoFilter ref="A1:K95" xr:uid="{B3774296-55AD-417A-9E23-C897C37BEF10}"/>
  <tableColumns count="11">
    <tableColumn id="1" xr3:uid="{A7EBFD83-4E6F-42C0-B34D-F9147E12C082}" name="Porteurs du projet" dataDxfId="19" totalsRowDxfId="18"/>
    <tableColumn id="2" xr3:uid="{7D3E30BD-3E4B-4072-AF97-F4395D8AACEB}" name="CP" dataDxfId="17" totalsRowDxfId="16"/>
    <tableColumn id="3" xr3:uid="{2639DA2A-B719-4201-BEB3-42331FC8D3E0}" name="Domiciliation" dataDxfId="15" totalsRowDxfId="14"/>
    <tableColumn id="4" xr3:uid="{66B28B98-887F-4DC6-A991-BC3720866943}" name="Intitulé du Projet" dataDxfId="13" totalsRowDxfId="12"/>
    <tableColumn id="5" xr3:uid="{1199BF60-19E8-4242-9DA0-65EABB6E03C3}" name="Statut" dataDxfId="11" totalsRowDxfId="10"/>
    <tableColumn id="9" xr3:uid="{63B9BC00-B25A-4230-AE95-82B4A9169787}" name="Montant du projet" dataDxfId="9" totalsRowDxfId="8"/>
    <tableColumn id="10" xr3:uid="{24479369-527B-4C5D-9D4D-59C5B5327A2E}" name="Montant demandé" dataDxfId="7" totalsRowDxfId="6" dataCellStyle="Pourcentage"/>
    <tableColumn id="11" xr3:uid="{6AD6B1C4-7ECD-418C-80ED-78F47BB6D8F3}" name="% demandé" dataDxfId="5" dataCellStyle="Pourcentage">
      <calculatedColumnFormula>Tableau2[[#This Row],[Montant demandé]]/Tableau2[[#This Row],[Montant du projet]]</calculatedColumnFormula>
    </tableColumn>
    <tableColumn id="12" xr3:uid="{205B3CA5-3C57-41D4-BDBF-112F26B21C61}" name="Montant accordé" dataDxfId="4" totalsRowDxfId="3" dataCellStyle="Monétaire"/>
    <tableColumn id="13" xr3:uid="{3DB6313C-4062-4F3F-8FBF-3E55617118EE}" name="% accordé" dataDxfId="2" dataCellStyle="Pourcentage">
      <calculatedColumnFormula>Tableau2[[#This Row],[Montant accordé]]/Tableau2[[#This Row],[Montant du projet]]</calculatedColumnFormula>
    </tableColumn>
    <tableColumn id="14" xr3:uid="{104BC8DC-7F33-4607-96E6-D7AA3ACC6C70}" name="Thème" dataDxfId="1" totalsRowDxfId="0" dataCellStyle="Pourcentage"/>
  </tableColumns>
  <tableStyleInfo name="TableStyleMedium1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176C2-8CF3-454C-B305-E92F12F0AA73}">
  <sheetPr>
    <tabColor rgb="FF0070C0"/>
  </sheetPr>
  <dimension ref="A1:I20"/>
  <sheetViews>
    <sheetView topLeftCell="A7" workbookViewId="0">
      <selection activeCell="H16" sqref="H16"/>
    </sheetView>
  </sheetViews>
  <sheetFormatPr baseColWidth="10" defaultRowHeight="14.5" x14ac:dyDescent="0.35"/>
  <cols>
    <col min="1" max="1" width="28.26953125" customWidth="1"/>
    <col min="2" max="2" width="24.7265625" customWidth="1"/>
    <col min="3" max="3" width="25.26953125" customWidth="1"/>
  </cols>
  <sheetData>
    <row r="1" spans="1:9" x14ac:dyDescent="0.35">
      <c r="A1" s="83" t="s">
        <v>45</v>
      </c>
      <c r="B1" s="83"/>
      <c r="C1" s="83"/>
      <c r="D1" s="6"/>
      <c r="E1" s="6"/>
      <c r="F1" s="6"/>
      <c r="G1" s="6"/>
      <c r="H1" s="6"/>
      <c r="I1" s="6"/>
    </row>
    <row r="2" spans="1:9" ht="15" thickBot="1" x14ac:dyDescent="0.4">
      <c r="A2" s="83"/>
      <c r="B2" s="83"/>
      <c r="C2" s="84"/>
      <c r="D2" s="6"/>
      <c r="E2" s="6"/>
      <c r="F2" s="6"/>
      <c r="G2" s="6"/>
      <c r="H2" s="6"/>
      <c r="I2" s="6"/>
    </row>
    <row r="3" spans="1:9" ht="15" thickBot="1" x14ac:dyDescent="0.4">
      <c r="A3" s="9"/>
      <c r="B3" s="10" t="s">
        <v>16</v>
      </c>
      <c r="C3" s="11" t="s">
        <v>17</v>
      </c>
      <c r="D3" s="6"/>
      <c r="E3" s="6"/>
      <c r="F3" s="6"/>
      <c r="G3" s="6"/>
      <c r="H3" s="6"/>
      <c r="I3" s="6"/>
    </row>
    <row r="4" spans="1:9" ht="15" thickBot="1" x14ac:dyDescent="0.4">
      <c r="A4" s="85" t="s">
        <v>26</v>
      </c>
      <c r="B4" s="86"/>
      <c r="C4" s="87"/>
      <c r="D4" s="7"/>
      <c r="E4" s="7"/>
      <c r="F4" s="7"/>
      <c r="G4" s="7"/>
      <c r="H4" s="7"/>
      <c r="I4" s="7"/>
    </row>
    <row r="5" spans="1:9" ht="15" thickBot="1" x14ac:dyDescent="0.4">
      <c r="A5" s="13" t="s">
        <v>22</v>
      </c>
      <c r="B5" s="14">
        <v>1463580</v>
      </c>
      <c r="C5" s="14">
        <v>1814799</v>
      </c>
      <c r="D5" s="79" t="s">
        <v>32</v>
      </c>
      <c r="E5" s="80"/>
      <c r="F5" s="80"/>
      <c r="G5" s="80"/>
      <c r="H5" s="80"/>
      <c r="I5" s="80"/>
    </row>
    <row r="6" spans="1:9" ht="15" thickBot="1" x14ac:dyDescent="0.4">
      <c r="A6" s="85" t="s">
        <v>27</v>
      </c>
      <c r="B6" s="86"/>
      <c r="C6" s="87"/>
      <c r="D6" s="7"/>
      <c r="E6" s="7"/>
      <c r="F6" s="7"/>
      <c r="G6" s="7"/>
      <c r="H6" s="7"/>
      <c r="I6" s="7"/>
    </row>
    <row r="7" spans="1:9" ht="45" customHeight="1" thickBot="1" x14ac:dyDescent="0.4">
      <c r="A7" s="15" t="s">
        <v>23</v>
      </c>
      <c r="B7" s="93">
        <v>93131</v>
      </c>
      <c r="C7" s="93">
        <v>140302</v>
      </c>
      <c r="D7" s="77" t="s">
        <v>33</v>
      </c>
      <c r="E7" s="78"/>
      <c r="F7" s="78"/>
      <c r="G7" s="78"/>
      <c r="H7" s="78"/>
      <c r="I7" s="78"/>
    </row>
    <row r="8" spans="1:9" ht="50.5" customHeight="1" thickBot="1" x14ac:dyDescent="0.4">
      <c r="A8" s="16" t="s">
        <v>24</v>
      </c>
      <c r="B8" s="94">
        <v>107595</v>
      </c>
      <c r="C8" s="94">
        <v>103061</v>
      </c>
      <c r="D8" s="77"/>
      <c r="E8" s="78"/>
      <c r="F8" s="78"/>
      <c r="G8" s="78"/>
      <c r="H8" s="78"/>
      <c r="I8" s="78"/>
    </row>
    <row r="9" spans="1:9" ht="24.65" customHeight="1" thickBot="1" x14ac:dyDescent="0.4">
      <c r="A9" s="16" t="s">
        <v>25</v>
      </c>
      <c r="B9" s="94">
        <v>111794</v>
      </c>
      <c r="C9" s="94">
        <v>126711</v>
      </c>
      <c r="D9" s="77"/>
      <c r="E9" s="78"/>
      <c r="F9" s="78"/>
      <c r="G9" s="78"/>
      <c r="H9" s="78"/>
      <c r="I9" s="78"/>
    </row>
    <row r="10" spans="1:9" ht="15" thickBot="1" x14ac:dyDescent="0.4">
      <c r="A10" s="16" t="s">
        <v>41</v>
      </c>
      <c r="B10" s="94">
        <v>133368</v>
      </c>
      <c r="C10" s="94">
        <v>134407</v>
      </c>
      <c r="D10" s="6"/>
      <c r="E10" s="6"/>
      <c r="F10" s="6"/>
      <c r="G10" s="6"/>
      <c r="H10" s="6"/>
      <c r="I10" s="6"/>
    </row>
    <row r="11" spans="1:9" x14ac:dyDescent="0.35">
      <c r="A11" s="6"/>
      <c r="B11" s="6"/>
      <c r="C11" s="6"/>
      <c r="D11" s="6"/>
      <c r="E11" s="6"/>
      <c r="F11" s="6"/>
      <c r="G11" s="6"/>
      <c r="H11" s="6"/>
      <c r="I11" s="6"/>
    </row>
    <row r="12" spans="1:9" ht="36.65" customHeight="1" thickBot="1" x14ac:dyDescent="0.4">
      <c r="A12" s="81" t="s">
        <v>46</v>
      </c>
      <c r="B12" s="81"/>
      <c r="C12" s="82"/>
      <c r="D12" s="6"/>
      <c r="E12" s="6"/>
      <c r="F12" s="6"/>
      <c r="G12" s="6"/>
      <c r="H12" s="6"/>
      <c r="I12" s="6"/>
    </row>
    <row r="13" spans="1:9" ht="15" thickBot="1" x14ac:dyDescent="0.4">
      <c r="A13" s="9"/>
      <c r="B13" s="17" t="s">
        <v>16</v>
      </c>
      <c r="C13" s="12" t="s">
        <v>17</v>
      </c>
      <c r="D13" s="6"/>
      <c r="E13" s="6"/>
      <c r="F13" s="6"/>
      <c r="G13" s="6"/>
      <c r="H13" s="6"/>
      <c r="I13" s="6"/>
    </row>
    <row r="14" spans="1:9" ht="15" thickBot="1" x14ac:dyDescent="0.4">
      <c r="A14" s="18" t="s">
        <v>18</v>
      </c>
      <c r="B14" s="14">
        <v>770</v>
      </c>
      <c r="C14" s="14">
        <v>864</v>
      </c>
      <c r="D14" s="6"/>
      <c r="E14" s="6"/>
      <c r="F14" s="6"/>
      <c r="G14" s="6"/>
      <c r="H14" s="6"/>
      <c r="I14" s="6"/>
    </row>
    <row r="15" spans="1:9" ht="15" thickBot="1" x14ac:dyDescent="0.4">
      <c r="A15" s="13" t="s">
        <v>19</v>
      </c>
      <c r="B15" s="14">
        <v>36232</v>
      </c>
      <c r="C15" s="14">
        <v>43987</v>
      </c>
      <c r="D15" s="6"/>
      <c r="E15" s="6"/>
      <c r="F15" s="6"/>
      <c r="G15" s="6"/>
      <c r="H15" s="6"/>
      <c r="I15" s="6"/>
    </row>
    <row r="16" spans="1:9" ht="15" thickBot="1" x14ac:dyDescent="0.4">
      <c r="A16" s="13" t="s">
        <v>20</v>
      </c>
      <c r="B16" s="14">
        <v>0</v>
      </c>
      <c r="C16" s="14">
        <v>1262</v>
      </c>
      <c r="D16" s="6"/>
      <c r="E16" s="6"/>
      <c r="F16" s="6"/>
      <c r="G16" s="6"/>
      <c r="H16" s="6"/>
      <c r="I16" s="6"/>
    </row>
    <row r="17" spans="1:9" ht="15" thickBot="1" x14ac:dyDescent="0.4">
      <c r="A17" s="19" t="s">
        <v>21</v>
      </c>
      <c r="B17" s="14">
        <v>22596</v>
      </c>
      <c r="C17" s="14">
        <v>18138</v>
      </c>
      <c r="D17" s="6"/>
      <c r="E17" s="6"/>
      <c r="F17" s="6"/>
      <c r="G17" s="6"/>
      <c r="H17" s="6"/>
      <c r="I17" s="6"/>
    </row>
    <row r="18" spans="1:9" ht="15" thickBot="1" x14ac:dyDescent="0.4">
      <c r="A18" s="18" t="s">
        <v>2</v>
      </c>
      <c r="B18" s="20">
        <v>47997</v>
      </c>
      <c r="C18" s="20">
        <v>38810</v>
      </c>
      <c r="D18" s="6"/>
      <c r="E18" s="6"/>
      <c r="F18" s="6"/>
      <c r="G18" s="6"/>
      <c r="H18" s="6"/>
      <c r="I18" s="6"/>
    </row>
    <row r="19" spans="1:9" ht="15" thickBot="1" x14ac:dyDescent="0.4">
      <c r="A19" s="8"/>
      <c r="B19" s="21">
        <f>SUM(B14:B18)</f>
        <v>107595</v>
      </c>
      <c r="C19" s="21">
        <f>SUM(C14:C18)</f>
        <v>103061</v>
      </c>
      <c r="D19" s="6"/>
      <c r="E19" s="6"/>
      <c r="F19" s="6"/>
      <c r="G19" s="6"/>
      <c r="H19" s="6"/>
      <c r="I19" s="6"/>
    </row>
    <row r="20" spans="1:9" x14ac:dyDescent="0.35">
      <c r="A20" s="6"/>
      <c r="B20" s="6"/>
      <c r="C20" s="6"/>
      <c r="D20" s="6"/>
      <c r="E20" s="6"/>
      <c r="F20" s="6"/>
      <c r="G20" s="6"/>
      <c r="H20" s="6"/>
      <c r="I20" s="6"/>
    </row>
  </sheetData>
  <mergeCells count="6">
    <mergeCell ref="D7:I9"/>
    <mergeCell ref="D5:I5"/>
    <mergeCell ref="A12:C12"/>
    <mergeCell ref="A1:C2"/>
    <mergeCell ref="A4:C4"/>
    <mergeCell ref="A6:C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B4655-4BB4-4BFA-9C76-DDFF7745FCF5}">
  <sheetPr>
    <tabColor rgb="FFFFFF00"/>
  </sheetPr>
  <dimension ref="A1:K96"/>
  <sheetViews>
    <sheetView workbookViewId="0">
      <selection activeCell="M10" sqref="M10"/>
    </sheetView>
  </sheetViews>
  <sheetFormatPr baseColWidth="10" defaultRowHeight="34.5" customHeight="1" x14ac:dyDescent="0.35"/>
  <cols>
    <col min="1" max="1" width="26.453125" customWidth="1"/>
    <col min="3" max="3" width="22.81640625" customWidth="1"/>
    <col min="4" max="4" width="38.90625" customWidth="1"/>
    <col min="6" max="7" width="13.54296875" customWidth="1"/>
    <col min="9" max="9" width="16.26953125" customWidth="1"/>
  </cols>
  <sheetData>
    <row r="1" spans="1:11" ht="34.5" customHeight="1" thickBot="1" x14ac:dyDescent="0.4">
      <c r="A1" s="68" t="s">
        <v>47</v>
      </c>
      <c r="B1" s="69" t="s">
        <v>17</v>
      </c>
      <c r="C1" s="69" t="s">
        <v>48</v>
      </c>
      <c r="D1" s="71" t="s">
        <v>49</v>
      </c>
      <c r="E1" s="69" t="s">
        <v>50</v>
      </c>
      <c r="F1" s="70" t="s">
        <v>51</v>
      </c>
      <c r="G1" s="70" t="s">
        <v>52</v>
      </c>
      <c r="H1" s="22" t="s">
        <v>281</v>
      </c>
      <c r="I1" s="23" t="s">
        <v>53</v>
      </c>
      <c r="J1" s="23" t="s">
        <v>282</v>
      </c>
      <c r="K1" s="22" t="s">
        <v>54</v>
      </c>
    </row>
    <row r="2" spans="1:11" ht="34.5" customHeight="1" x14ac:dyDescent="0.35">
      <c r="A2" s="24" t="s">
        <v>55</v>
      </c>
      <c r="B2" s="25">
        <v>69</v>
      </c>
      <c r="C2" s="26" t="s">
        <v>56</v>
      </c>
      <c r="D2" s="27" t="s">
        <v>57</v>
      </c>
      <c r="E2" s="28" t="s">
        <v>58</v>
      </c>
      <c r="F2" s="29">
        <v>480</v>
      </c>
      <c r="G2" s="30">
        <v>240</v>
      </c>
      <c r="H2" s="31">
        <f>Tableau2[[#This Row],[Montant demandé]]/Tableau2[[#This Row],[Montant du projet]]</f>
        <v>0.5</v>
      </c>
      <c r="I2" s="32">
        <v>240</v>
      </c>
      <c r="J2" s="33">
        <f>Tableau2[[#This Row],[Montant accordé]]/Tableau2[[#This Row],[Montant du projet]]</f>
        <v>0.5</v>
      </c>
      <c r="K2" s="34" t="s">
        <v>59</v>
      </c>
    </row>
    <row r="3" spans="1:11" ht="34.5" customHeight="1" x14ac:dyDescent="0.35">
      <c r="A3" s="35" t="s">
        <v>60</v>
      </c>
      <c r="B3" s="36">
        <v>42</v>
      </c>
      <c r="C3" s="37" t="s">
        <v>61</v>
      </c>
      <c r="D3" s="38" t="s">
        <v>62</v>
      </c>
      <c r="E3" s="39" t="s">
        <v>63</v>
      </c>
      <c r="F3" s="40">
        <v>5000</v>
      </c>
      <c r="G3" s="41">
        <v>5000</v>
      </c>
      <c r="H3" s="42">
        <f>Tableau2[[#This Row],[Montant demandé]]/Tableau2[[#This Row],[Montant du projet]]</f>
        <v>1</v>
      </c>
      <c r="I3" s="43">
        <v>5000</v>
      </c>
      <c r="J3" s="44">
        <f>Tableau2[[#This Row],[Montant accordé]]/Tableau2[[#This Row],[Montant du projet]]</f>
        <v>1</v>
      </c>
      <c r="K3" s="45" t="s">
        <v>64</v>
      </c>
    </row>
    <row r="4" spans="1:11" ht="34.5" customHeight="1" x14ac:dyDescent="0.35">
      <c r="A4" s="35" t="s">
        <v>65</v>
      </c>
      <c r="B4" s="36">
        <v>69</v>
      </c>
      <c r="C4" s="37" t="s">
        <v>66</v>
      </c>
      <c r="D4" s="38" t="s">
        <v>67</v>
      </c>
      <c r="E4" s="39" t="s">
        <v>68</v>
      </c>
      <c r="F4" s="40">
        <v>1489</v>
      </c>
      <c r="G4" s="41">
        <v>740</v>
      </c>
      <c r="H4" s="42">
        <f>Tableau2[[#This Row],[Montant demandé]]/Tableau2[[#This Row],[Montant du projet]]</f>
        <v>0.49697783747481533</v>
      </c>
      <c r="I4" s="43">
        <v>370</v>
      </c>
      <c r="J4" s="44">
        <f>Tableau2[[#This Row],[Montant accordé]]/Tableau2[[#This Row],[Montant du projet]]</f>
        <v>0.24848891873740767</v>
      </c>
      <c r="K4" s="45" t="s">
        <v>69</v>
      </c>
    </row>
    <row r="5" spans="1:11" ht="34.5" customHeight="1" x14ac:dyDescent="0.35">
      <c r="A5" s="35" t="s">
        <v>70</v>
      </c>
      <c r="B5" s="36">
        <v>69</v>
      </c>
      <c r="C5" s="37" t="s">
        <v>71</v>
      </c>
      <c r="D5" s="38" t="s">
        <v>72</v>
      </c>
      <c r="E5" s="39" t="s">
        <v>68</v>
      </c>
      <c r="F5" s="40">
        <v>75500</v>
      </c>
      <c r="G5" s="41">
        <v>11000</v>
      </c>
      <c r="H5" s="42">
        <f>Tableau2[[#This Row],[Montant demandé]]/Tableau2[[#This Row],[Montant du projet]]</f>
        <v>0.14569536423841059</v>
      </c>
      <c r="I5" s="43">
        <v>11000</v>
      </c>
      <c r="J5" s="44">
        <f>Tableau2[[#This Row],[Montant accordé]]/Tableau2[[#This Row],[Montant du projet]]</f>
        <v>0.14569536423841059</v>
      </c>
      <c r="K5" s="45" t="s">
        <v>73</v>
      </c>
    </row>
    <row r="6" spans="1:11" ht="34.5" customHeight="1" x14ac:dyDescent="0.35">
      <c r="A6" s="35" t="s">
        <v>74</v>
      </c>
      <c r="B6" s="36">
        <v>69</v>
      </c>
      <c r="C6" s="37" t="s">
        <v>75</v>
      </c>
      <c r="D6" s="38" t="s">
        <v>76</v>
      </c>
      <c r="E6" s="39" t="s">
        <v>68</v>
      </c>
      <c r="F6" s="40">
        <v>174104</v>
      </c>
      <c r="G6" s="41">
        <v>5000</v>
      </c>
      <c r="H6" s="42">
        <f>Tableau2[[#This Row],[Montant demandé]]/Tableau2[[#This Row],[Montant du projet]]</f>
        <v>2.8718467123098838E-2</v>
      </c>
      <c r="I6" s="43">
        <v>5000</v>
      </c>
      <c r="J6" s="44">
        <f>Tableau2[[#This Row],[Montant accordé]]/Tableau2[[#This Row],[Montant du projet]]</f>
        <v>2.8718467123098838E-2</v>
      </c>
      <c r="K6" s="45" t="s">
        <v>69</v>
      </c>
    </row>
    <row r="7" spans="1:11" ht="34.5" customHeight="1" x14ac:dyDescent="0.35">
      <c r="A7" s="35" t="s">
        <v>77</v>
      </c>
      <c r="B7" s="36">
        <v>69</v>
      </c>
      <c r="C7" s="37" t="s">
        <v>66</v>
      </c>
      <c r="D7" s="38" t="s">
        <v>78</v>
      </c>
      <c r="E7" s="39" t="s">
        <v>68</v>
      </c>
      <c r="F7" s="40">
        <v>7387</v>
      </c>
      <c r="G7" s="41">
        <v>2600</v>
      </c>
      <c r="H7" s="42">
        <f>Tableau2[[#This Row],[Montant demandé]]/Tableau2[[#This Row],[Montant du projet]]</f>
        <v>0.35196967645864358</v>
      </c>
      <c r="I7" s="43">
        <v>2600</v>
      </c>
      <c r="J7" s="44">
        <f>Tableau2[[#This Row],[Montant accordé]]/Tableau2[[#This Row],[Montant du projet]]</f>
        <v>0.35196967645864358</v>
      </c>
      <c r="K7" s="45" t="s">
        <v>69</v>
      </c>
    </row>
    <row r="8" spans="1:11" ht="34.5" customHeight="1" x14ac:dyDescent="0.35">
      <c r="A8" s="35" t="s">
        <v>79</v>
      </c>
      <c r="B8" s="46">
        <v>42</v>
      </c>
      <c r="C8" s="37" t="s">
        <v>80</v>
      </c>
      <c r="D8" s="38" t="s">
        <v>81</v>
      </c>
      <c r="E8" s="39" t="s">
        <v>58</v>
      </c>
      <c r="F8" s="40">
        <v>9154</v>
      </c>
      <c r="G8" s="41">
        <v>3500</v>
      </c>
      <c r="H8" s="42">
        <f>Tableau2[[#This Row],[Montant demandé]]/Tableau2[[#This Row],[Montant du projet]]</f>
        <v>0.38234651518461876</v>
      </c>
      <c r="I8" s="43">
        <v>2086</v>
      </c>
      <c r="J8" s="44">
        <f>Tableau2[[#This Row],[Montant accordé]]/Tableau2[[#This Row],[Montant du projet]]</f>
        <v>0.22787852305003278</v>
      </c>
      <c r="K8" s="45" t="s">
        <v>69</v>
      </c>
    </row>
    <row r="9" spans="1:11" ht="34.5" customHeight="1" x14ac:dyDescent="0.35">
      <c r="A9" s="35" t="s">
        <v>82</v>
      </c>
      <c r="B9" s="36">
        <v>69</v>
      </c>
      <c r="C9" s="37" t="s">
        <v>83</v>
      </c>
      <c r="D9" s="38" t="s">
        <v>84</v>
      </c>
      <c r="E9" s="39" t="s">
        <v>85</v>
      </c>
      <c r="F9" s="40">
        <v>3024</v>
      </c>
      <c r="G9" s="41">
        <v>2419</v>
      </c>
      <c r="H9" s="42">
        <f>Tableau2[[#This Row],[Montant demandé]]/Tableau2[[#This Row],[Montant du projet]]</f>
        <v>0.79993386243386244</v>
      </c>
      <c r="I9" s="43">
        <v>2419</v>
      </c>
      <c r="J9" s="44">
        <f>Tableau2[[#This Row],[Montant accordé]]/Tableau2[[#This Row],[Montant du projet]]</f>
        <v>0.79993386243386244</v>
      </c>
      <c r="K9" s="45" t="s">
        <v>59</v>
      </c>
    </row>
    <row r="10" spans="1:11" ht="34.5" customHeight="1" x14ac:dyDescent="0.35">
      <c r="A10" s="35" t="s">
        <v>82</v>
      </c>
      <c r="B10" s="36">
        <v>69</v>
      </c>
      <c r="C10" s="37" t="s">
        <v>86</v>
      </c>
      <c r="D10" s="38" t="s">
        <v>87</v>
      </c>
      <c r="E10" s="39" t="s">
        <v>85</v>
      </c>
      <c r="F10" s="40">
        <v>3526</v>
      </c>
      <c r="G10" s="41">
        <v>2820</v>
      </c>
      <c r="H10" s="42">
        <f>Tableau2[[#This Row],[Montant demandé]]/Tableau2[[#This Row],[Montant du projet]]</f>
        <v>0.7997731140102099</v>
      </c>
      <c r="I10" s="43">
        <v>2000</v>
      </c>
      <c r="J10" s="44">
        <f>Tableau2[[#This Row],[Montant accordé]]/Tableau2[[#This Row],[Montant du projet]]</f>
        <v>0.56721497447532609</v>
      </c>
      <c r="K10" s="45" t="s">
        <v>73</v>
      </c>
    </row>
    <row r="11" spans="1:11" ht="34.5" customHeight="1" x14ac:dyDescent="0.35">
      <c r="A11" s="35" t="s">
        <v>88</v>
      </c>
      <c r="B11" s="46">
        <v>1</v>
      </c>
      <c r="C11" s="37" t="s">
        <v>88</v>
      </c>
      <c r="D11" s="38" t="s">
        <v>89</v>
      </c>
      <c r="E11" s="39" t="s">
        <v>58</v>
      </c>
      <c r="F11" s="40">
        <v>4450</v>
      </c>
      <c r="G11" s="41">
        <v>2000</v>
      </c>
      <c r="H11" s="42">
        <f>Tableau2[[#This Row],[Montant demandé]]/Tableau2[[#This Row],[Montant du projet]]</f>
        <v>0.449438202247191</v>
      </c>
      <c r="I11" s="43">
        <v>2000</v>
      </c>
      <c r="J11" s="44">
        <f>Tableau2[[#This Row],[Montant accordé]]/Tableau2[[#This Row],[Montant du projet]]</f>
        <v>0.449438202247191</v>
      </c>
      <c r="K11" s="45" t="s">
        <v>90</v>
      </c>
    </row>
    <row r="12" spans="1:11" ht="34.5" customHeight="1" x14ac:dyDescent="0.35">
      <c r="A12" s="35" t="s">
        <v>91</v>
      </c>
      <c r="B12" s="36">
        <v>69</v>
      </c>
      <c r="C12" s="37" t="s">
        <v>92</v>
      </c>
      <c r="D12" s="38" t="s">
        <v>93</v>
      </c>
      <c r="E12" s="39" t="s">
        <v>94</v>
      </c>
      <c r="F12" s="40">
        <v>500</v>
      </c>
      <c r="G12" s="41">
        <v>400</v>
      </c>
      <c r="H12" s="42">
        <f>Tableau2[[#This Row],[Montant demandé]]/Tableau2[[#This Row],[Montant du projet]]</f>
        <v>0.8</v>
      </c>
      <c r="I12" s="43">
        <v>400</v>
      </c>
      <c r="J12" s="44">
        <f>Tableau2[[#This Row],[Montant accordé]]/Tableau2[[#This Row],[Montant du projet]]</f>
        <v>0.8</v>
      </c>
      <c r="K12" s="45" t="s">
        <v>69</v>
      </c>
    </row>
    <row r="13" spans="1:11" ht="34.5" customHeight="1" x14ac:dyDescent="0.35">
      <c r="A13" s="35" t="s">
        <v>95</v>
      </c>
      <c r="B13" s="36">
        <v>69</v>
      </c>
      <c r="C13" s="37" t="s">
        <v>71</v>
      </c>
      <c r="D13" s="38" t="s">
        <v>96</v>
      </c>
      <c r="E13" s="39" t="s">
        <v>68</v>
      </c>
      <c r="F13" s="40">
        <v>5856</v>
      </c>
      <c r="G13" s="41">
        <v>300</v>
      </c>
      <c r="H13" s="42">
        <f>Tableau2[[#This Row],[Montant demandé]]/Tableau2[[#This Row],[Montant du projet]]</f>
        <v>5.1229508196721313E-2</v>
      </c>
      <c r="I13" s="43">
        <v>300</v>
      </c>
      <c r="J13" s="44">
        <f>Tableau2[[#This Row],[Montant accordé]]/Tableau2[[#This Row],[Montant du projet]]</f>
        <v>5.1229508196721313E-2</v>
      </c>
      <c r="K13" s="45" t="s">
        <v>73</v>
      </c>
    </row>
    <row r="14" spans="1:11" ht="34.5" customHeight="1" x14ac:dyDescent="0.35">
      <c r="A14" s="35" t="s">
        <v>97</v>
      </c>
      <c r="B14" s="36">
        <v>69</v>
      </c>
      <c r="C14" s="37" t="s">
        <v>66</v>
      </c>
      <c r="D14" s="38" t="s">
        <v>98</v>
      </c>
      <c r="E14" s="39" t="s">
        <v>68</v>
      </c>
      <c r="F14" s="40">
        <v>4787</v>
      </c>
      <c r="G14" s="41">
        <v>2460</v>
      </c>
      <c r="H14" s="42">
        <f>Tableau2[[#This Row],[Montant demandé]]/Tableau2[[#This Row],[Montant du projet]]</f>
        <v>0.51389179026530185</v>
      </c>
      <c r="I14" s="43">
        <v>1000</v>
      </c>
      <c r="J14" s="44">
        <f>Tableau2[[#This Row],[Montant accordé]]/Tableau2[[#This Row],[Montant du projet]]</f>
        <v>0.20889910173386256</v>
      </c>
      <c r="K14" s="45" t="s">
        <v>69</v>
      </c>
    </row>
    <row r="15" spans="1:11" ht="34.5" customHeight="1" x14ac:dyDescent="0.35">
      <c r="A15" s="35" t="s">
        <v>99</v>
      </c>
      <c r="B15" s="46">
        <v>69</v>
      </c>
      <c r="C15" s="37" t="s">
        <v>100</v>
      </c>
      <c r="D15" s="38" t="s">
        <v>101</v>
      </c>
      <c r="E15" s="39" t="s">
        <v>85</v>
      </c>
      <c r="F15" s="40">
        <v>963</v>
      </c>
      <c r="G15" s="41">
        <v>770</v>
      </c>
      <c r="H15" s="42">
        <f>Tableau2[[#This Row],[Montant demandé]]/Tableau2[[#This Row],[Montant du projet]]</f>
        <v>0.79958463136033231</v>
      </c>
      <c r="I15" s="43">
        <v>770</v>
      </c>
      <c r="J15" s="44">
        <f>Tableau2[[#This Row],[Montant accordé]]/Tableau2[[#This Row],[Montant du projet]]</f>
        <v>0.79958463136033231</v>
      </c>
      <c r="K15" s="45" t="s">
        <v>69</v>
      </c>
    </row>
    <row r="16" spans="1:11" ht="34.5" customHeight="1" x14ac:dyDescent="0.35">
      <c r="A16" s="35" t="s">
        <v>102</v>
      </c>
      <c r="B16" s="36">
        <v>42</v>
      </c>
      <c r="C16" s="37" t="s">
        <v>61</v>
      </c>
      <c r="D16" s="38" t="s">
        <v>103</v>
      </c>
      <c r="E16" s="39" t="s">
        <v>63</v>
      </c>
      <c r="F16" s="40">
        <v>644</v>
      </c>
      <c r="G16" s="41">
        <v>644</v>
      </c>
      <c r="H16" s="42">
        <f>Tableau2[[#This Row],[Montant demandé]]/Tableau2[[#This Row],[Montant du projet]]</f>
        <v>1</v>
      </c>
      <c r="I16" s="43">
        <v>644</v>
      </c>
      <c r="J16" s="44">
        <f>Tableau2[[#This Row],[Montant accordé]]/Tableau2[[#This Row],[Montant du projet]]</f>
        <v>1</v>
      </c>
      <c r="K16" s="45" t="s">
        <v>64</v>
      </c>
    </row>
    <row r="17" spans="1:11" ht="34.5" customHeight="1" x14ac:dyDescent="0.35">
      <c r="A17" s="35" t="s">
        <v>104</v>
      </c>
      <c r="B17" s="36">
        <v>69</v>
      </c>
      <c r="C17" s="37" t="s">
        <v>105</v>
      </c>
      <c r="D17" s="38" t="s">
        <v>106</v>
      </c>
      <c r="E17" s="39" t="s">
        <v>58</v>
      </c>
      <c r="F17" s="40">
        <v>4993</v>
      </c>
      <c r="G17" s="41">
        <v>2496</v>
      </c>
      <c r="H17" s="42">
        <f>Tableau2[[#This Row],[Montant demandé]]/Tableau2[[#This Row],[Montant du projet]]</f>
        <v>0.4998998598037252</v>
      </c>
      <c r="I17" s="43">
        <v>2496</v>
      </c>
      <c r="J17" s="44">
        <f>Tableau2[[#This Row],[Montant accordé]]/Tableau2[[#This Row],[Montant du projet]]</f>
        <v>0.4998998598037252</v>
      </c>
      <c r="K17" s="45" t="s">
        <v>64</v>
      </c>
    </row>
    <row r="18" spans="1:11" ht="34.5" customHeight="1" x14ac:dyDescent="0.35">
      <c r="A18" s="35" t="s">
        <v>107</v>
      </c>
      <c r="B18" s="36">
        <v>69</v>
      </c>
      <c r="C18" s="37" t="s">
        <v>108</v>
      </c>
      <c r="D18" s="38" t="s">
        <v>109</v>
      </c>
      <c r="E18" s="39" t="s">
        <v>68</v>
      </c>
      <c r="F18" s="40">
        <v>2486</v>
      </c>
      <c r="G18" s="41">
        <v>540</v>
      </c>
      <c r="H18" s="42">
        <f>Tableau2[[#This Row],[Montant demandé]]/Tableau2[[#This Row],[Montant du projet]]</f>
        <v>0.2172164119066774</v>
      </c>
      <c r="I18" s="43">
        <v>540</v>
      </c>
      <c r="J18" s="44">
        <f>Tableau2[[#This Row],[Montant accordé]]/Tableau2[[#This Row],[Montant du projet]]</f>
        <v>0.2172164119066774</v>
      </c>
      <c r="K18" s="45" t="s">
        <v>73</v>
      </c>
    </row>
    <row r="19" spans="1:11" ht="34.5" customHeight="1" x14ac:dyDescent="0.35">
      <c r="A19" s="35" t="s">
        <v>110</v>
      </c>
      <c r="B19" s="36">
        <v>69</v>
      </c>
      <c r="C19" s="37" t="s">
        <v>86</v>
      </c>
      <c r="D19" s="38" t="s">
        <v>111</v>
      </c>
      <c r="E19" s="39" t="s">
        <v>85</v>
      </c>
      <c r="F19" s="40">
        <v>39508.160000000003</v>
      </c>
      <c r="G19" s="41">
        <v>31508.16</v>
      </c>
      <c r="H19" s="42">
        <f>Tableau2[[#This Row],[Montant demandé]]/Tableau2[[#This Row],[Montant du projet]]</f>
        <v>0.79751018523768247</v>
      </c>
      <c r="I19" s="43">
        <v>15000</v>
      </c>
      <c r="J19" s="44">
        <f>Tableau2[[#This Row],[Montant accordé]]/Tableau2[[#This Row],[Montant du projet]]</f>
        <v>0.37966840267934521</v>
      </c>
      <c r="K19" s="45" t="s">
        <v>73</v>
      </c>
    </row>
    <row r="20" spans="1:11" ht="34.5" customHeight="1" x14ac:dyDescent="0.35">
      <c r="A20" s="35" t="s">
        <v>112</v>
      </c>
      <c r="B20" s="36">
        <v>69</v>
      </c>
      <c r="C20" s="37" t="s">
        <v>75</v>
      </c>
      <c r="D20" s="38" t="s">
        <v>113</v>
      </c>
      <c r="E20" s="39" t="s">
        <v>68</v>
      </c>
      <c r="F20" s="40">
        <v>40288.129999999997</v>
      </c>
      <c r="G20" s="41">
        <v>4500</v>
      </c>
      <c r="H20" s="42">
        <f>Tableau2[[#This Row],[Montant demandé]]/Tableau2[[#This Row],[Montant du projet]]</f>
        <v>0.11169542989461165</v>
      </c>
      <c r="I20" s="43">
        <v>4500</v>
      </c>
      <c r="J20" s="44">
        <f>Tableau2[[#This Row],[Montant accordé]]/Tableau2[[#This Row],[Montant du projet]]</f>
        <v>0.11169542989461165</v>
      </c>
      <c r="K20" s="45" t="s">
        <v>73</v>
      </c>
    </row>
    <row r="21" spans="1:11" ht="34.5" customHeight="1" x14ac:dyDescent="0.35">
      <c r="A21" s="35" t="s">
        <v>114</v>
      </c>
      <c r="B21" s="36">
        <v>69</v>
      </c>
      <c r="C21" s="37" t="s">
        <v>115</v>
      </c>
      <c r="D21" s="38" t="s">
        <v>116</v>
      </c>
      <c r="E21" s="39" t="s">
        <v>117</v>
      </c>
      <c r="F21" s="40">
        <v>92500</v>
      </c>
      <c r="G21" s="41">
        <v>15000</v>
      </c>
      <c r="H21" s="42">
        <f>Tableau2[[#This Row],[Montant demandé]]/Tableau2[[#This Row],[Montant du projet]]</f>
        <v>0.16216216216216217</v>
      </c>
      <c r="I21" s="43">
        <v>15000</v>
      </c>
      <c r="J21" s="44">
        <f>Tableau2[[#This Row],[Montant accordé]]/Tableau2[[#This Row],[Montant du projet]]</f>
        <v>0.16216216216216217</v>
      </c>
      <c r="K21" s="45" t="s">
        <v>73</v>
      </c>
    </row>
    <row r="22" spans="1:11" ht="34.5" customHeight="1" x14ac:dyDescent="0.35">
      <c r="A22" s="35" t="s">
        <v>82</v>
      </c>
      <c r="B22" s="36">
        <v>69</v>
      </c>
      <c r="C22" s="37" t="s">
        <v>82</v>
      </c>
      <c r="D22" s="38" t="s">
        <v>118</v>
      </c>
      <c r="E22" s="39" t="s">
        <v>85</v>
      </c>
      <c r="F22" s="40">
        <v>88139.82</v>
      </c>
      <c r="G22" s="41">
        <v>70500</v>
      </c>
      <c r="H22" s="42">
        <f>Tableau2[[#This Row],[Montant demandé]]/Tableau2[[#This Row],[Montant du projet]]</f>
        <v>0.79986548645095934</v>
      </c>
      <c r="I22" s="43">
        <v>15000</v>
      </c>
      <c r="J22" s="44">
        <f>Tableau2[[#This Row],[Montant accordé]]/Tableau2[[#This Row],[Montant du projet]]</f>
        <v>0.1701841460533956</v>
      </c>
      <c r="K22" s="45" t="s">
        <v>64</v>
      </c>
    </row>
    <row r="23" spans="1:11" ht="34.5" customHeight="1" x14ac:dyDescent="0.35">
      <c r="A23" s="35" t="s">
        <v>119</v>
      </c>
      <c r="B23" s="36">
        <v>42</v>
      </c>
      <c r="C23" s="37" t="s">
        <v>120</v>
      </c>
      <c r="D23" s="38" t="s">
        <v>121</v>
      </c>
      <c r="E23" s="39" t="s">
        <v>58</v>
      </c>
      <c r="F23" s="40">
        <v>130300</v>
      </c>
      <c r="G23" s="41">
        <v>18000</v>
      </c>
      <c r="H23" s="42">
        <f>Tableau2[[#This Row],[Montant demandé]]/Tableau2[[#This Row],[Montant du projet]]</f>
        <v>0.13814274750575595</v>
      </c>
      <c r="I23" s="43">
        <v>18000</v>
      </c>
      <c r="J23" s="44">
        <f>Tableau2[[#This Row],[Montant accordé]]/Tableau2[[#This Row],[Montant du projet]]</f>
        <v>0.13814274750575595</v>
      </c>
      <c r="K23" s="45" t="s">
        <v>90</v>
      </c>
    </row>
    <row r="24" spans="1:11" ht="34.5" customHeight="1" x14ac:dyDescent="0.35">
      <c r="A24" s="35" t="s">
        <v>122</v>
      </c>
      <c r="B24" s="36">
        <v>69</v>
      </c>
      <c r="C24" s="37" t="s">
        <v>123</v>
      </c>
      <c r="D24" s="38" t="s">
        <v>124</v>
      </c>
      <c r="E24" s="39" t="s">
        <v>85</v>
      </c>
      <c r="F24" s="40">
        <v>9922</v>
      </c>
      <c r="G24" s="41">
        <v>7937</v>
      </c>
      <c r="H24" s="42">
        <f>Tableau2[[#This Row],[Montant demandé]]/Tableau2[[#This Row],[Montant du projet]]</f>
        <v>0.79993952832090309</v>
      </c>
      <c r="I24" s="43">
        <v>7937</v>
      </c>
      <c r="J24" s="44">
        <f>Tableau2[[#This Row],[Montant accordé]]/Tableau2[[#This Row],[Montant du projet]]</f>
        <v>0.79993952832090309</v>
      </c>
      <c r="K24" s="45" t="s">
        <v>64</v>
      </c>
    </row>
    <row r="25" spans="1:11" ht="34.5" customHeight="1" x14ac:dyDescent="0.35">
      <c r="A25" s="35" t="s">
        <v>125</v>
      </c>
      <c r="B25" s="36">
        <v>69</v>
      </c>
      <c r="C25" s="37" t="s">
        <v>75</v>
      </c>
      <c r="D25" s="38" t="s">
        <v>126</v>
      </c>
      <c r="E25" s="39" t="s">
        <v>68</v>
      </c>
      <c r="F25" s="40">
        <v>509739.56</v>
      </c>
      <c r="G25" s="41">
        <v>8976</v>
      </c>
      <c r="H25" s="42">
        <f>Tableau2[[#This Row],[Montant demandé]]/Tableau2[[#This Row],[Montant du projet]]</f>
        <v>1.7608992325414179E-2</v>
      </c>
      <c r="I25" s="43">
        <v>8976</v>
      </c>
      <c r="J25" s="44">
        <f>Tableau2[[#This Row],[Montant accordé]]/Tableau2[[#This Row],[Montant du projet]]</f>
        <v>1.7608992325414179E-2</v>
      </c>
      <c r="K25" s="45" t="s">
        <v>90</v>
      </c>
    </row>
    <row r="26" spans="1:11" ht="34.5" customHeight="1" x14ac:dyDescent="0.35">
      <c r="A26" s="35" t="s">
        <v>127</v>
      </c>
      <c r="B26" s="36">
        <v>69</v>
      </c>
      <c r="C26" s="37" t="s">
        <v>127</v>
      </c>
      <c r="D26" s="38" t="s">
        <v>128</v>
      </c>
      <c r="E26" s="39" t="s">
        <v>117</v>
      </c>
      <c r="F26" s="40">
        <v>14408</v>
      </c>
      <c r="G26" s="41">
        <v>6600</v>
      </c>
      <c r="H26" s="42">
        <f>Tableau2[[#This Row],[Montant demandé]]/Tableau2[[#This Row],[Montant du projet]]</f>
        <v>0.45807884508606328</v>
      </c>
      <c r="I26" s="43">
        <v>6600</v>
      </c>
      <c r="J26" s="44">
        <f>Tableau2[[#This Row],[Montant accordé]]/Tableau2[[#This Row],[Montant du projet]]</f>
        <v>0.45807884508606328</v>
      </c>
      <c r="K26" s="45" t="s">
        <v>59</v>
      </c>
    </row>
    <row r="27" spans="1:11" ht="34.5" customHeight="1" x14ac:dyDescent="0.35">
      <c r="A27" s="35" t="s">
        <v>129</v>
      </c>
      <c r="B27" s="36">
        <v>42</v>
      </c>
      <c r="C27" s="37" t="s">
        <v>130</v>
      </c>
      <c r="D27" s="38" t="s">
        <v>131</v>
      </c>
      <c r="E27" s="39" t="s">
        <v>68</v>
      </c>
      <c r="F27" s="40">
        <v>145600</v>
      </c>
      <c r="G27" s="41">
        <v>14800</v>
      </c>
      <c r="H27" s="42">
        <f>Tableau2[[#This Row],[Montant demandé]]/Tableau2[[#This Row],[Montant du projet]]</f>
        <v>0.10164835164835165</v>
      </c>
      <c r="I27" s="43">
        <v>9000</v>
      </c>
      <c r="J27" s="44">
        <f>Tableau2[[#This Row],[Montant accordé]]/Tableau2[[#This Row],[Montant du projet]]</f>
        <v>6.1813186813186816E-2</v>
      </c>
      <c r="K27" s="45" t="s">
        <v>90</v>
      </c>
    </row>
    <row r="28" spans="1:11" ht="34.5" customHeight="1" x14ac:dyDescent="0.35">
      <c r="A28" s="35" t="s">
        <v>132</v>
      </c>
      <c r="B28" s="36">
        <v>42</v>
      </c>
      <c r="C28" s="37" t="s">
        <v>130</v>
      </c>
      <c r="D28" s="38" t="s">
        <v>133</v>
      </c>
      <c r="E28" s="39" t="s">
        <v>58</v>
      </c>
      <c r="F28" s="40">
        <v>69034.73</v>
      </c>
      <c r="G28" s="41">
        <v>13806</v>
      </c>
      <c r="H28" s="42">
        <f>Tableau2[[#This Row],[Montant demandé]]/Tableau2[[#This Row],[Montant du projet]]</f>
        <v>0.19998629675237378</v>
      </c>
      <c r="I28" s="43">
        <v>6903</v>
      </c>
      <c r="J28" s="44">
        <f>Tableau2[[#This Row],[Montant accordé]]/Tableau2[[#This Row],[Montant du projet]]</f>
        <v>9.9993148376186891E-2</v>
      </c>
      <c r="K28" s="45" t="s">
        <v>64</v>
      </c>
    </row>
    <row r="29" spans="1:11" ht="34.5" customHeight="1" x14ac:dyDescent="0.35">
      <c r="A29" s="35" t="s">
        <v>134</v>
      </c>
      <c r="B29" s="36">
        <v>69</v>
      </c>
      <c r="C29" s="37" t="s">
        <v>135</v>
      </c>
      <c r="D29" s="38" t="s">
        <v>136</v>
      </c>
      <c r="E29" s="39" t="s">
        <v>58</v>
      </c>
      <c r="F29" s="40">
        <v>55036.56</v>
      </c>
      <c r="G29" s="41">
        <v>15366</v>
      </c>
      <c r="H29" s="42">
        <f>Tableau2[[#This Row],[Montant demandé]]/Tableau2[[#This Row],[Montant du projet]]</f>
        <v>0.27919622883406958</v>
      </c>
      <c r="I29" s="43">
        <v>15366</v>
      </c>
      <c r="J29" s="44">
        <f>Tableau2[[#This Row],[Montant accordé]]/Tableau2[[#This Row],[Montant du projet]]</f>
        <v>0.27919622883406958</v>
      </c>
      <c r="K29" s="45" t="s">
        <v>64</v>
      </c>
    </row>
    <row r="30" spans="1:11" ht="34.5" customHeight="1" x14ac:dyDescent="0.35">
      <c r="A30" s="35" t="s">
        <v>137</v>
      </c>
      <c r="B30" s="36">
        <v>69</v>
      </c>
      <c r="C30" s="37" t="s">
        <v>138</v>
      </c>
      <c r="D30" s="38" t="s">
        <v>139</v>
      </c>
      <c r="E30" s="39" t="s">
        <v>140</v>
      </c>
      <c r="F30" s="40">
        <v>10587.5</v>
      </c>
      <c r="G30" s="41">
        <v>5293</v>
      </c>
      <c r="H30" s="42">
        <f>Tableau2[[#This Row],[Montant demandé]]/Tableau2[[#This Row],[Montant du projet]]</f>
        <v>0.49992916174734359</v>
      </c>
      <c r="I30" s="43">
        <v>5293</v>
      </c>
      <c r="J30" s="44">
        <f>Tableau2[[#This Row],[Montant accordé]]/Tableau2[[#This Row],[Montant du projet]]</f>
        <v>0.49992916174734359</v>
      </c>
      <c r="K30" s="45" t="s">
        <v>59</v>
      </c>
    </row>
    <row r="31" spans="1:11" ht="34.5" customHeight="1" x14ac:dyDescent="0.35">
      <c r="A31" s="35" t="s">
        <v>141</v>
      </c>
      <c r="B31" s="36">
        <v>42</v>
      </c>
      <c r="C31" s="37" t="s">
        <v>142</v>
      </c>
      <c r="D31" s="38" t="s">
        <v>143</v>
      </c>
      <c r="E31" s="39" t="s">
        <v>85</v>
      </c>
      <c r="F31" s="40">
        <v>5040</v>
      </c>
      <c r="G31" s="41">
        <v>2520</v>
      </c>
      <c r="H31" s="42">
        <f>Tableau2[[#This Row],[Montant demandé]]/Tableau2[[#This Row],[Montant du projet]]</f>
        <v>0.5</v>
      </c>
      <c r="I31" s="43">
        <v>2520</v>
      </c>
      <c r="J31" s="44">
        <f>Tableau2[[#This Row],[Montant accordé]]/Tableau2[[#This Row],[Montant du projet]]</f>
        <v>0.5</v>
      </c>
      <c r="K31" s="45" t="s">
        <v>59</v>
      </c>
    </row>
    <row r="32" spans="1:11" ht="34.5" customHeight="1" x14ac:dyDescent="0.35">
      <c r="A32" s="35" t="s">
        <v>144</v>
      </c>
      <c r="B32" s="36">
        <v>69</v>
      </c>
      <c r="C32" s="37" t="s">
        <v>12</v>
      </c>
      <c r="D32" s="38" t="s">
        <v>145</v>
      </c>
      <c r="E32" s="39" t="s">
        <v>63</v>
      </c>
      <c r="F32" s="40">
        <v>856.89</v>
      </c>
      <c r="G32" s="41">
        <v>856.89</v>
      </c>
      <c r="H32" s="42">
        <f>Tableau2[[#This Row],[Montant demandé]]/Tableau2[[#This Row],[Montant du projet]]</f>
        <v>1</v>
      </c>
      <c r="I32" s="43">
        <v>856.89</v>
      </c>
      <c r="J32" s="44">
        <f>Tableau2[[#This Row],[Montant accordé]]/Tableau2[[#This Row],[Montant du projet]]</f>
        <v>1</v>
      </c>
      <c r="K32" s="45" t="s">
        <v>64</v>
      </c>
    </row>
    <row r="33" spans="1:11" ht="34.5" customHeight="1" x14ac:dyDescent="0.35">
      <c r="A33" s="35" t="s">
        <v>146</v>
      </c>
      <c r="B33" s="36">
        <v>69</v>
      </c>
      <c r="C33" s="37" t="s">
        <v>146</v>
      </c>
      <c r="D33" s="38" t="s">
        <v>147</v>
      </c>
      <c r="E33" s="39" t="s">
        <v>85</v>
      </c>
      <c r="F33" s="40">
        <v>2850</v>
      </c>
      <c r="G33" s="41">
        <v>1200</v>
      </c>
      <c r="H33" s="42">
        <f>Tableau2[[#This Row],[Montant demandé]]/Tableau2[[#This Row],[Montant du projet]]</f>
        <v>0.42105263157894735</v>
      </c>
      <c r="I33" s="43">
        <v>1200</v>
      </c>
      <c r="J33" s="44">
        <f>Tableau2[[#This Row],[Montant accordé]]/Tableau2[[#This Row],[Montant du projet]]</f>
        <v>0.42105263157894735</v>
      </c>
      <c r="K33" s="45" t="s">
        <v>59</v>
      </c>
    </row>
    <row r="34" spans="1:11" ht="34.5" customHeight="1" x14ac:dyDescent="0.35">
      <c r="A34" s="35" t="s">
        <v>148</v>
      </c>
      <c r="B34" s="36">
        <v>69</v>
      </c>
      <c r="C34" s="37" t="s">
        <v>149</v>
      </c>
      <c r="D34" s="38" t="s">
        <v>150</v>
      </c>
      <c r="E34" s="39" t="s">
        <v>94</v>
      </c>
      <c r="F34" s="40">
        <v>213.9</v>
      </c>
      <c r="G34" s="41">
        <v>171</v>
      </c>
      <c r="H34" s="42">
        <f>Tableau2[[#This Row],[Montant demandé]]/Tableau2[[#This Row],[Montant du projet]]</f>
        <v>0.79943899018232822</v>
      </c>
      <c r="I34" s="43">
        <v>171</v>
      </c>
      <c r="J34" s="44">
        <f>Tableau2[[#This Row],[Montant accordé]]/Tableau2[[#This Row],[Montant du projet]]</f>
        <v>0.79943899018232822</v>
      </c>
      <c r="K34" s="45" t="s">
        <v>64</v>
      </c>
    </row>
    <row r="35" spans="1:11" ht="34.5" customHeight="1" x14ac:dyDescent="0.35">
      <c r="A35" s="35" t="s">
        <v>151</v>
      </c>
      <c r="B35" s="36">
        <v>69</v>
      </c>
      <c r="C35" s="37" t="s">
        <v>152</v>
      </c>
      <c r="D35" s="38" t="s">
        <v>153</v>
      </c>
      <c r="E35" s="39" t="s">
        <v>85</v>
      </c>
      <c r="F35" s="40">
        <v>3108</v>
      </c>
      <c r="G35" s="41">
        <v>2486</v>
      </c>
      <c r="H35" s="42">
        <f>Tableau2[[#This Row],[Montant demandé]]/Tableau2[[#This Row],[Montant du projet]]</f>
        <v>0.7998712998712999</v>
      </c>
      <c r="I35" s="43">
        <v>2486</v>
      </c>
      <c r="J35" s="44">
        <f>Tableau2[[#This Row],[Montant accordé]]/Tableau2[[#This Row],[Montant du projet]]</f>
        <v>0.7998712998712999</v>
      </c>
      <c r="K35" s="45" t="s">
        <v>64</v>
      </c>
    </row>
    <row r="36" spans="1:11" ht="34.5" customHeight="1" x14ac:dyDescent="0.35">
      <c r="A36" s="35" t="s">
        <v>99</v>
      </c>
      <c r="B36" s="36">
        <v>69</v>
      </c>
      <c r="C36" s="37" t="s">
        <v>100</v>
      </c>
      <c r="D36" s="38" t="s">
        <v>154</v>
      </c>
      <c r="E36" s="39" t="s">
        <v>94</v>
      </c>
      <c r="F36" s="40">
        <v>4918.21</v>
      </c>
      <c r="G36" s="41">
        <v>3934</v>
      </c>
      <c r="H36" s="42">
        <f>Tableau2[[#This Row],[Montant demandé]]/Tableau2[[#This Row],[Montant du projet]]</f>
        <v>0.7998845108281265</v>
      </c>
      <c r="I36" s="43">
        <v>3934</v>
      </c>
      <c r="J36" s="44">
        <f>Tableau2[[#This Row],[Montant accordé]]/Tableau2[[#This Row],[Montant du projet]]</f>
        <v>0.7998845108281265</v>
      </c>
      <c r="K36" s="45" t="s">
        <v>59</v>
      </c>
    </row>
    <row r="37" spans="1:11" ht="34.5" customHeight="1" x14ac:dyDescent="0.35">
      <c r="A37" s="35" t="s">
        <v>155</v>
      </c>
      <c r="B37" s="36">
        <v>69</v>
      </c>
      <c r="C37" s="37" t="s">
        <v>12</v>
      </c>
      <c r="D37" s="38" t="s">
        <v>156</v>
      </c>
      <c r="E37" s="39" t="s">
        <v>157</v>
      </c>
      <c r="F37" s="40"/>
      <c r="G37" s="41"/>
      <c r="H37" s="42" t="e">
        <f>Tableau2[[#This Row],[Montant demandé]]/Tableau2[[#This Row],[Montant du projet]]</f>
        <v>#DIV/0!</v>
      </c>
      <c r="I37" s="43"/>
      <c r="J37" s="44" t="e">
        <f>Tableau2[[#This Row],[Montant accordé]]/Tableau2[[#This Row],[Montant du projet]]</f>
        <v>#DIV/0!</v>
      </c>
      <c r="K37" s="45" t="s">
        <v>64</v>
      </c>
    </row>
    <row r="38" spans="1:11" ht="34.5" customHeight="1" x14ac:dyDescent="0.35">
      <c r="A38" s="35" t="s">
        <v>82</v>
      </c>
      <c r="B38" s="36">
        <v>69</v>
      </c>
      <c r="C38" s="37" t="s">
        <v>82</v>
      </c>
      <c r="D38" s="38" t="s">
        <v>158</v>
      </c>
      <c r="E38" s="39" t="s">
        <v>85</v>
      </c>
      <c r="F38" s="40">
        <v>1056</v>
      </c>
      <c r="G38" s="41">
        <v>844.8</v>
      </c>
      <c r="H38" s="42">
        <f>Tableau2[[#This Row],[Montant demandé]]/Tableau2[[#This Row],[Montant du projet]]</f>
        <v>0.79999999999999993</v>
      </c>
      <c r="I38" s="43">
        <v>400</v>
      </c>
      <c r="J38" s="44">
        <f>Tableau2[[#This Row],[Montant accordé]]/Tableau2[[#This Row],[Montant du projet]]</f>
        <v>0.37878787878787878</v>
      </c>
      <c r="K38" s="45" t="s">
        <v>64</v>
      </c>
    </row>
    <row r="39" spans="1:11" ht="34.5" customHeight="1" x14ac:dyDescent="0.35">
      <c r="A39" s="35" t="s">
        <v>159</v>
      </c>
      <c r="B39" s="36">
        <v>69</v>
      </c>
      <c r="C39" s="37" t="s">
        <v>160</v>
      </c>
      <c r="D39" s="38" t="s">
        <v>161</v>
      </c>
      <c r="E39" s="39" t="s">
        <v>94</v>
      </c>
      <c r="F39" s="40">
        <v>4920</v>
      </c>
      <c r="G39" s="41">
        <v>1500</v>
      </c>
      <c r="H39" s="42">
        <f>Tableau2[[#This Row],[Montant demandé]]/Tableau2[[#This Row],[Montant du projet]]</f>
        <v>0.3048780487804878</v>
      </c>
      <c r="I39" s="43">
        <v>1500</v>
      </c>
      <c r="J39" s="44">
        <f>Tableau2[[#This Row],[Montant accordé]]/Tableau2[[#This Row],[Montant du projet]]</f>
        <v>0.3048780487804878</v>
      </c>
      <c r="K39" s="45" t="s">
        <v>90</v>
      </c>
    </row>
    <row r="40" spans="1:11" ht="34.5" customHeight="1" x14ac:dyDescent="0.35">
      <c r="A40" s="35" t="s">
        <v>162</v>
      </c>
      <c r="B40" s="36">
        <v>69</v>
      </c>
      <c r="C40" s="37" t="s">
        <v>162</v>
      </c>
      <c r="D40" s="38" t="s">
        <v>163</v>
      </c>
      <c r="E40" s="39" t="s">
        <v>85</v>
      </c>
      <c r="F40" s="40">
        <v>1050</v>
      </c>
      <c r="G40" s="41">
        <v>840</v>
      </c>
      <c r="H40" s="42">
        <f>Tableau2[[#This Row],[Montant demandé]]/Tableau2[[#This Row],[Montant du projet]]</f>
        <v>0.8</v>
      </c>
      <c r="I40" s="43">
        <v>840</v>
      </c>
      <c r="J40" s="44">
        <f>Tableau2[[#This Row],[Montant accordé]]/Tableau2[[#This Row],[Montant du projet]]</f>
        <v>0.8</v>
      </c>
      <c r="K40" s="45" t="s">
        <v>59</v>
      </c>
    </row>
    <row r="41" spans="1:11" ht="34.5" customHeight="1" x14ac:dyDescent="0.35">
      <c r="A41" s="35" t="s">
        <v>164</v>
      </c>
      <c r="B41" s="36">
        <v>69</v>
      </c>
      <c r="C41" s="37" t="s">
        <v>165</v>
      </c>
      <c r="D41" s="38" t="s">
        <v>166</v>
      </c>
      <c r="E41" s="39" t="s">
        <v>117</v>
      </c>
      <c r="F41" s="40">
        <v>4318</v>
      </c>
      <c r="G41" s="41">
        <v>2158</v>
      </c>
      <c r="H41" s="42">
        <f>Tableau2[[#This Row],[Montant demandé]]/Tableau2[[#This Row],[Montant du projet]]</f>
        <v>0.49976841130152849</v>
      </c>
      <c r="I41" s="43">
        <v>1080</v>
      </c>
      <c r="J41" s="44">
        <f>Tableau2[[#This Row],[Montant accordé]]/Tableau2[[#This Row],[Montant du projet]]</f>
        <v>0.25011579434923575</v>
      </c>
      <c r="K41" s="45" t="s">
        <v>59</v>
      </c>
    </row>
    <row r="42" spans="1:11" ht="34.5" customHeight="1" x14ac:dyDescent="0.35">
      <c r="A42" s="35" t="s">
        <v>162</v>
      </c>
      <c r="B42" s="36">
        <v>69</v>
      </c>
      <c r="C42" s="37" t="s">
        <v>162</v>
      </c>
      <c r="D42" s="38" t="s">
        <v>167</v>
      </c>
      <c r="E42" s="39" t="s">
        <v>85</v>
      </c>
      <c r="F42" s="40">
        <v>1974</v>
      </c>
      <c r="G42" s="41">
        <v>1579</v>
      </c>
      <c r="H42" s="42">
        <f>Tableau2[[#This Row],[Montant demandé]]/Tableau2[[#This Row],[Montant du projet]]</f>
        <v>0.79989868287740629</v>
      </c>
      <c r="I42" s="43">
        <v>1579</v>
      </c>
      <c r="J42" s="44">
        <f>Tableau2[[#This Row],[Montant accordé]]/Tableau2[[#This Row],[Montant du projet]]</f>
        <v>0.79989868287740629</v>
      </c>
      <c r="K42" s="45" t="s">
        <v>59</v>
      </c>
    </row>
    <row r="43" spans="1:11" ht="34.5" customHeight="1" x14ac:dyDescent="0.35">
      <c r="A43" s="35" t="s">
        <v>168</v>
      </c>
      <c r="B43" s="36">
        <v>69</v>
      </c>
      <c r="C43" s="37" t="s">
        <v>169</v>
      </c>
      <c r="D43" s="38" t="s">
        <v>170</v>
      </c>
      <c r="E43" s="39" t="s">
        <v>94</v>
      </c>
      <c r="F43" s="40">
        <v>1174</v>
      </c>
      <c r="G43" s="41">
        <v>600</v>
      </c>
      <c r="H43" s="42">
        <f>Tableau2[[#This Row],[Montant demandé]]/Tableau2[[#This Row],[Montant du projet]]</f>
        <v>0.51107325383304936</v>
      </c>
      <c r="I43" s="43">
        <v>600</v>
      </c>
      <c r="J43" s="44">
        <f>Tableau2[[#This Row],[Montant accordé]]/Tableau2[[#This Row],[Montant du projet]]</f>
        <v>0.51107325383304936</v>
      </c>
      <c r="K43" s="45" t="s">
        <v>90</v>
      </c>
    </row>
    <row r="44" spans="1:11" ht="34.5" customHeight="1" x14ac:dyDescent="0.35">
      <c r="A44" s="35" t="s">
        <v>171</v>
      </c>
      <c r="B44" s="36">
        <v>69</v>
      </c>
      <c r="C44" s="37" t="s">
        <v>171</v>
      </c>
      <c r="D44" s="38" t="s">
        <v>172</v>
      </c>
      <c r="E44" s="39" t="s">
        <v>140</v>
      </c>
      <c r="F44" s="40">
        <v>20481</v>
      </c>
      <c r="G44" s="40">
        <v>10000</v>
      </c>
      <c r="H44" s="42">
        <f>Tableau2[[#This Row],[Montant demandé]]/Tableau2[[#This Row],[Montant du projet]]</f>
        <v>0.48825740930618622</v>
      </c>
      <c r="I44" s="43">
        <v>10000</v>
      </c>
      <c r="J44" s="44">
        <f>Tableau2[[#This Row],[Montant accordé]]/Tableau2[[#This Row],[Montant du projet]]</f>
        <v>0.48825740930618622</v>
      </c>
      <c r="K44" s="45" t="s">
        <v>64</v>
      </c>
    </row>
    <row r="45" spans="1:11" ht="34.5" customHeight="1" x14ac:dyDescent="0.35">
      <c r="A45" s="35" t="s">
        <v>173</v>
      </c>
      <c r="B45" s="36">
        <v>69</v>
      </c>
      <c r="C45" s="37" t="s">
        <v>174</v>
      </c>
      <c r="D45" s="38" t="s">
        <v>175</v>
      </c>
      <c r="E45" s="39" t="s">
        <v>58</v>
      </c>
      <c r="F45" s="40">
        <v>14400</v>
      </c>
      <c r="G45" s="40">
        <v>7000</v>
      </c>
      <c r="H45" s="42">
        <f>Tableau2[[#This Row],[Montant demandé]]/Tableau2[[#This Row],[Montant du projet]]</f>
        <v>0.4861111111111111</v>
      </c>
      <c r="I45" s="43">
        <v>7000</v>
      </c>
      <c r="J45" s="44">
        <f>Tableau2[[#This Row],[Montant accordé]]/Tableau2[[#This Row],[Montant du projet]]</f>
        <v>0.4861111111111111</v>
      </c>
      <c r="K45" s="45" t="s">
        <v>59</v>
      </c>
    </row>
    <row r="46" spans="1:11" ht="34.5" customHeight="1" x14ac:dyDescent="0.35">
      <c r="A46" s="35" t="s">
        <v>176</v>
      </c>
      <c r="B46" s="46">
        <v>1</v>
      </c>
      <c r="C46" s="37" t="s">
        <v>176</v>
      </c>
      <c r="D46" s="38" t="s">
        <v>177</v>
      </c>
      <c r="E46" s="39" t="s">
        <v>117</v>
      </c>
      <c r="F46" s="40">
        <v>35594</v>
      </c>
      <c r="G46" s="40">
        <v>8000</v>
      </c>
      <c r="H46" s="42">
        <f>Tableau2[[#This Row],[Montant demandé]]/Tableau2[[#This Row],[Montant du projet]]</f>
        <v>0.22475698151373827</v>
      </c>
      <c r="I46" s="43">
        <v>8000</v>
      </c>
      <c r="J46" s="44">
        <f>Tableau2[[#This Row],[Montant accordé]]/Tableau2[[#This Row],[Montant du projet]]</f>
        <v>0.22475698151373827</v>
      </c>
      <c r="K46" s="45" t="s">
        <v>64</v>
      </c>
    </row>
    <row r="47" spans="1:11" ht="34.5" customHeight="1" x14ac:dyDescent="0.35">
      <c r="A47" s="35" t="s">
        <v>178</v>
      </c>
      <c r="B47" s="46">
        <v>1</v>
      </c>
      <c r="C47" s="37" t="s">
        <v>88</v>
      </c>
      <c r="D47" s="38" t="s">
        <v>179</v>
      </c>
      <c r="E47" s="39" t="s">
        <v>68</v>
      </c>
      <c r="F47" s="40">
        <v>18011</v>
      </c>
      <c r="G47" s="40">
        <v>2000</v>
      </c>
      <c r="H47" s="42">
        <f>Tableau2[[#This Row],[Montant demandé]]/Tableau2[[#This Row],[Montant du projet]]</f>
        <v>0.11104325134639942</v>
      </c>
      <c r="I47" s="43">
        <v>2000</v>
      </c>
      <c r="J47" s="44">
        <f>Tableau2[[#This Row],[Montant accordé]]/Tableau2[[#This Row],[Montant du projet]]</f>
        <v>0.11104325134639942</v>
      </c>
      <c r="K47" s="45" t="s">
        <v>90</v>
      </c>
    </row>
    <row r="48" spans="1:11" ht="34.5" customHeight="1" x14ac:dyDescent="0.35">
      <c r="A48" s="35" t="s">
        <v>137</v>
      </c>
      <c r="B48" s="36">
        <v>69</v>
      </c>
      <c r="C48" s="37" t="s">
        <v>137</v>
      </c>
      <c r="D48" s="38" t="s">
        <v>180</v>
      </c>
      <c r="E48" s="39" t="s">
        <v>140</v>
      </c>
      <c r="F48" s="40">
        <v>76000</v>
      </c>
      <c r="G48" s="41">
        <v>5000</v>
      </c>
      <c r="H48" s="42">
        <f>Tableau2[[#This Row],[Montant demandé]]/Tableau2[[#This Row],[Montant du projet]]</f>
        <v>6.5789473684210523E-2</v>
      </c>
      <c r="I48" s="43">
        <v>5000</v>
      </c>
      <c r="J48" s="44">
        <f>Tableau2[[#This Row],[Montant accordé]]/Tableau2[[#This Row],[Montant du projet]]</f>
        <v>6.5789473684210523E-2</v>
      </c>
      <c r="K48" s="45" t="s">
        <v>64</v>
      </c>
    </row>
    <row r="49" spans="1:11" ht="34.5" customHeight="1" x14ac:dyDescent="0.35">
      <c r="A49" s="35" t="s">
        <v>181</v>
      </c>
      <c r="B49" s="36">
        <v>69</v>
      </c>
      <c r="C49" s="37" t="s">
        <v>75</v>
      </c>
      <c r="D49" s="38" t="s">
        <v>182</v>
      </c>
      <c r="E49" s="39" t="s">
        <v>58</v>
      </c>
      <c r="F49" s="40">
        <v>50681</v>
      </c>
      <c r="G49" s="41">
        <v>20000</v>
      </c>
      <c r="H49" s="42">
        <f>Tableau2[[#This Row],[Montant demandé]]/Tableau2[[#This Row],[Montant du projet]]</f>
        <v>0.39462520471182494</v>
      </c>
      <c r="I49" s="43">
        <v>16000</v>
      </c>
      <c r="J49" s="44">
        <f>Tableau2[[#This Row],[Montant accordé]]/Tableau2[[#This Row],[Montant du projet]]</f>
        <v>0.31570016376945997</v>
      </c>
      <c r="K49" s="45" t="s">
        <v>90</v>
      </c>
    </row>
    <row r="50" spans="1:11" ht="34.5" customHeight="1" x14ac:dyDescent="0.35">
      <c r="A50" s="35" t="s">
        <v>181</v>
      </c>
      <c r="B50" s="36">
        <v>69</v>
      </c>
      <c r="C50" s="37" t="s">
        <v>75</v>
      </c>
      <c r="D50" s="38" t="s">
        <v>183</v>
      </c>
      <c r="E50" s="39" t="s">
        <v>58</v>
      </c>
      <c r="F50" s="40">
        <v>181567.33</v>
      </c>
      <c r="G50" s="41">
        <v>90000</v>
      </c>
      <c r="H50" s="42">
        <f>Tableau2[[#This Row],[Montant demandé]]/Tableau2[[#This Row],[Montant du projet]]</f>
        <v>0.49568388762449722</v>
      </c>
      <c r="I50" s="43">
        <v>25000</v>
      </c>
      <c r="J50" s="44">
        <f>Tableau2[[#This Row],[Montant accordé]]/Tableau2[[#This Row],[Montant du projet]]</f>
        <v>0.13768996878458256</v>
      </c>
      <c r="K50" s="45" t="s">
        <v>90</v>
      </c>
    </row>
    <row r="51" spans="1:11" ht="34.5" customHeight="1" x14ac:dyDescent="0.35">
      <c r="A51" s="35" t="s">
        <v>184</v>
      </c>
      <c r="B51" s="36">
        <v>69</v>
      </c>
      <c r="C51" s="37" t="s">
        <v>184</v>
      </c>
      <c r="D51" s="38" t="s">
        <v>185</v>
      </c>
      <c r="E51" s="39" t="s">
        <v>117</v>
      </c>
      <c r="F51" s="40">
        <v>165000</v>
      </c>
      <c r="G51" s="41">
        <v>16000</v>
      </c>
      <c r="H51" s="42">
        <f>Tableau2[[#This Row],[Montant demandé]]/Tableau2[[#This Row],[Montant du projet]]</f>
        <v>9.696969696969697E-2</v>
      </c>
      <c r="I51" s="43">
        <v>16000</v>
      </c>
      <c r="J51" s="44">
        <f>Tableau2[[#This Row],[Montant accordé]]/Tableau2[[#This Row],[Montant du projet]]</f>
        <v>9.696969696969697E-2</v>
      </c>
      <c r="K51" s="45" t="s">
        <v>59</v>
      </c>
    </row>
    <row r="52" spans="1:11" ht="34.5" customHeight="1" x14ac:dyDescent="0.35">
      <c r="A52" s="35" t="s">
        <v>186</v>
      </c>
      <c r="B52" s="36">
        <v>69</v>
      </c>
      <c r="C52" s="37" t="s">
        <v>187</v>
      </c>
      <c r="D52" s="38" t="s">
        <v>188</v>
      </c>
      <c r="E52" s="39" t="s">
        <v>68</v>
      </c>
      <c r="F52" s="40">
        <v>42000</v>
      </c>
      <c r="G52" s="41">
        <v>18000</v>
      </c>
      <c r="H52" s="42">
        <f>Tableau2[[#This Row],[Montant demandé]]/Tableau2[[#This Row],[Montant du projet]]</f>
        <v>0.42857142857142855</v>
      </c>
      <c r="I52" s="43">
        <v>5000</v>
      </c>
      <c r="J52" s="44">
        <f>Tableau2[[#This Row],[Montant accordé]]/Tableau2[[#This Row],[Montant du projet]]</f>
        <v>0.11904761904761904</v>
      </c>
      <c r="K52" s="45" t="s">
        <v>69</v>
      </c>
    </row>
    <row r="53" spans="1:11" ht="34.5" customHeight="1" x14ac:dyDescent="0.35">
      <c r="A53" s="35" t="s">
        <v>189</v>
      </c>
      <c r="B53" s="36">
        <v>69</v>
      </c>
      <c r="C53" s="37" t="s">
        <v>189</v>
      </c>
      <c r="D53" s="38" t="s">
        <v>190</v>
      </c>
      <c r="E53" s="39" t="s">
        <v>117</v>
      </c>
      <c r="F53" s="40">
        <v>154136</v>
      </c>
      <c r="G53" s="41">
        <v>20000</v>
      </c>
      <c r="H53" s="42">
        <f>Tableau2[[#This Row],[Montant demandé]]/Tableau2[[#This Row],[Montant du projet]]</f>
        <v>0.12975554056158198</v>
      </c>
      <c r="I53" s="43">
        <v>5000</v>
      </c>
      <c r="J53" s="44">
        <f>Tableau2[[#This Row],[Montant accordé]]/Tableau2[[#This Row],[Montant du projet]]</f>
        <v>3.2438885140395494E-2</v>
      </c>
      <c r="K53" s="45" t="s">
        <v>69</v>
      </c>
    </row>
    <row r="54" spans="1:11" ht="34.5" customHeight="1" x14ac:dyDescent="0.35">
      <c r="A54" s="35" t="s">
        <v>191</v>
      </c>
      <c r="B54" s="46">
        <v>1</v>
      </c>
      <c r="C54" s="37" t="s">
        <v>88</v>
      </c>
      <c r="D54" s="38" t="s">
        <v>192</v>
      </c>
      <c r="E54" s="39" t="s">
        <v>68</v>
      </c>
      <c r="F54" s="40">
        <v>16300</v>
      </c>
      <c r="G54" s="41">
        <v>1000</v>
      </c>
      <c r="H54" s="42">
        <f>Tableau2[[#This Row],[Montant demandé]]/Tableau2[[#This Row],[Montant du projet]]</f>
        <v>6.1349693251533742E-2</v>
      </c>
      <c r="I54" s="43">
        <v>1000</v>
      </c>
      <c r="J54" s="44">
        <f>Tableau2[[#This Row],[Montant accordé]]/Tableau2[[#This Row],[Montant du projet]]</f>
        <v>6.1349693251533742E-2</v>
      </c>
      <c r="K54" s="45" t="s">
        <v>64</v>
      </c>
    </row>
    <row r="55" spans="1:11" ht="34.5" customHeight="1" x14ac:dyDescent="0.35">
      <c r="A55" s="35" t="s">
        <v>193</v>
      </c>
      <c r="B55" s="36">
        <v>69</v>
      </c>
      <c r="C55" s="37" t="s">
        <v>194</v>
      </c>
      <c r="D55" s="38" t="s">
        <v>195</v>
      </c>
      <c r="E55" s="39" t="s">
        <v>68</v>
      </c>
      <c r="F55" s="40">
        <v>20100</v>
      </c>
      <c r="G55" s="41">
        <v>5700</v>
      </c>
      <c r="H55" s="42">
        <f>Tableau2[[#This Row],[Montant demandé]]/Tableau2[[#This Row],[Montant du projet]]</f>
        <v>0.28358208955223879</v>
      </c>
      <c r="I55" s="43">
        <v>5700</v>
      </c>
      <c r="J55" s="44">
        <f>Tableau2[[#This Row],[Montant accordé]]/Tableau2[[#This Row],[Montant du projet]]</f>
        <v>0.28358208955223879</v>
      </c>
      <c r="K55" s="45" t="s">
        <v>90</v>
      </c>
    </row>
    <row r="56" spans="1:11" ht="34.5" customHeight="1" x14ac:dyDescent="0.35">
      <c r="A56" s="35" t="s">
        <v>130</v>
      </c>
      <c r="B56" s="36">
        <v>42</v>
      </c>
      <c r="C56" s="37" t="s">
        <v>130</v>
      </c>
      <c r="D56" s="38" t="s">
        <v>196</v>
      </c>
      <c r="E56" s="39" t="s">
        <v>58</v>
      </c>
      <c r="F56" s="40">
        <v>50000</v>
      </c>
      <c r="G56" s="41">
        <v>5000</v>
      </c>
      <c r="H56" s="42">
        <f>Tableau2[[#This Row],[Montant demandé]]/Tableau2[[#This Row],[Montant du projet]]</f>
        <v>0.1</v>
      </c>
      <c r="I56" s="43">
        <v>5000</v>
      </c>
      <c r="J56" s="44">
        <f>Tableau2[[#This Row],[Montant accordé]]/Tableau2[[#This Row],[Montant du projet]]</f>
        <v>0.1</v>
      </c>
      <c r="K56" s="45" t="s">
        <v>64</v>
      </c>
    </row>
    <row r="57" spans="1:11" ht="34.5" customHeight="1" x14ac:dyDescent="0.35">
      <c r="A57" s="35" t="s">
        <v>130</v>
      </c>
      <c r="B57" s="36">
        <v>42</v>
      </c>
      <c r="C57" s="37" t="s">
        <v>130</v>
      </c>
      <c r="D57" s="38" t="s">
        <v>197</v>
      </c>
      <c r="E57" s="39" t="s">
        <v>58</v>
      </c>
      <c r="F57" s="40">
        <v>22950</v>
      </c>
      <c r="G57" s="41">
        <v>5000</v>
      </c>
      <c r="H57" s="42">
        <f>Tableau2[[#This Row],[Montant demandé]]/Tableau2[[#This Row],[Montant du projet]]</f>
        <v>0.2178649237472767</v>
      </c>
      <c r="I57" s="43">
        <v>5000</v>
      </c>
      <c r="J57" s="44">
        <f>Tableau2[[#This Row],[Montant accordé]]/Tableau2[[#This Row],[Montant du projet]]</f>
        <v>0.2178649237472767</v>
      </c>
      <c r="K57" s="45" t="s">
        <v>59</v>
      </c>
    </row>
    <row r="58" spans="1:11" ht="34.5" customHeight="1" x14ac:dyDescent="0.35">
      <c r="A58" s="35" t="s">
        <v>123</v>
      </c>
      <c r="B58" s="36">
        <v>69</v>
      </c>
      <c r="C58" s="37" t="s">
        <v>123</v>
      </c>
      <c r="D58" s="38" t="s">
        <v>198</v>
      </c>
      <c r="E58" s="39" t="s">
        <v>85</v>
      </c>
      <c r="F58" s="40">
        <v>5580</v>
      </c>
      <c r="G58" s="41">
        <v>2844</v>
      </c>
      <c r="H58" s="42">
        <f>Tableau2[[#This Row],[Montant demandé]]/Tableau2[[#This Row],[Montant du projet]]</f>
        <v>0.50967741935483868</v>
      </c>
      <c r="I58" s="43">
        <v>2844</v>
      </c>
      <c r="J58" s="44">
        <f>Tableau2[[#This Row],[Montant accordé]]/Tableau2[[#This Row],[Montant du projet]]</f>
        <v>0.50967741935483868</v>
      </c>
      <c r="K58" s="45" t="s">
        <v>59</v>
      </c>
    </row>
    <row r="59" spans="1:11" ht="34.5" customHeight="1" x14ac:dyDescent="0.35">
      <c r="A59" s="35" t="s">
        <v>130</v>
      </c>
      <c r="B59" s="36">
        <v>42</v>
      </c>
      <c r="C59" s="37" t="s">
        <v>130</v>
      </c>
      <c r="D59" s="38" t="s">
        <v>199</v>
      </c>
      <c r="E59" s="39" t="s">
        <v>58</v>
      </c>
      <c r="F59" s="40">
        <v>25775</v>
      </c>
      <c r="G59" s="41">
        <v>8000</v>
      </c>
      <c r="H59" s="42">
        <f>Tableau2[[#This Row],[Montant demandé]]/Tableau2[[#This Row],[Montant du projet]]</f>
        <v>0.31037827352085356</v>
      </c>
      <c r="I59" s="43">
        <v>4260</v>
      </c>
      <c r="J59" s="44">
        <f>Tableau2[[#This Row],[Montant accordé]]/Tableau2[[#This Row],[Montant du projet]]</f>
        <v>0.16527643064985451</v>
      </c>
      <c r="K59" s="45" t="s">
        <v>90</v>
      </c>
    </row>
    <row r="60" spans="1:11" ht="34.5" customHeight="1" x14ac:dyDescent="0.35">
      <c r="A60" s="35" t="s">
        <v>137</v>
      </c>
      <c r="B60" s="36">
        <v>69</v>
      </c>
      <c r="C60" s="37" t="s">
        <v>137</v>
      </c>
      <c r="D60" s="38" t="s">
        <v>200</v>
      </c>
      <c r="E60" s="39" t="s">
        <v>140</v>
      </c>
      <c r="F60" s="40">
        <v>8169</v>
      </c>
      <c r="G60" s="41">
        <v>2435</v>
      </c>
      <c r="H60" s="42">
        <f>Tableau2[[#This Row],[Montant demandé]]/Tableau2[[#This Row],[Montant du projet]]</f>
        <v>0.29807810013465541</v>
      </c>
      <c r="I60" s="43">
        <v>2435</v>
      </c>
      <c r="J60" s="44">
        <f>Tableau2[[#This Row],[Montant accordé]]/Tableau2[[#This Row],[Montant du projet]]</f>
        <v>0.29807810013465541</v>
      </c>
      <c r="K60" s="45" t="s">
        <v>64</v>
      </c>
    </row>
    <row r="61" spans="1:11" ht="34.5" customHeight="1" x14ac:dyDescent="0.35">
      <c r="A61" s="35" t="s">
        <v>201</v>
      </c>
      <c r="B61" s="36">
        <v>69</v>
      </c>
      <c r="C61" s="37" t="s">
        <v>202</v>
      </c>
      <c r="D61" s="38" t="s">
        <v>203</v>
      </c>
      <c r="E61" s="39" t="s">
        <v>94</v>
      </c>
      <c r="F61" s="40">
        <v>50208</v>
      </c>
      <c r="G61" s="41">
        <v>2500</v>
      </c>
      <c r="H61" s="42">
        <f>Tableau2[[#This Row],[Montant demandé]]/Tableau2[[#This Row],[Montant du projet]]</f>
        <v>4.9792861695347357E-2</v>
      </c>
      <c r="I61" s="43">
        <v>650</v>
      </c>
      <c r="J61" s="44">
        <f>Tableau2[[#This Row],[Montant accordé]]/Tableau2[[#This Row],[Montant du projet]]</f>
        <v>1.2946144040790312E-2</v>
      </c>
      <c r="K61" s="45" t="s">
        <v>64</v>
      </c>
    </row>
    <row r="62" spans="1:11" ht="34.5" customHeight="1" x14ac:dyDescent="0.35">
      <c r="A62" s="35" t="s">
        <v>204</v>
      </c>
      <c r="B62" s="36">
        <v>69</v>
      </c>
      <c r="C62" s="37" t="s">
        <v>130</v>
      </c>
      <c r="D62" s="38" t="s">
        <v>205</v>
      </c>
      <c r="E62" s="39" t="s">
        <v>58</v>
      </c>
      <c r="F62" s="40">
        <v>19555</v>
      </c>
      <c r="G62" s="41">
        <v>7000</v>
      </c>
      <c r="H62" s="42">
        <f>Tableau2[[#This Row],[Montant demandé]]/Tableau2[[#This Row],[Montant du projet]]</f>
        <v>0.35796471490667348</v>
      </c>
      <c r="I62" s="43">
        <v>7000</v>
      </c>
      <c r="J62" s="44">
        <f>Tableau2[[#This Row],[Montant accordé]]/Tableau2[[#This Row],[Montant du projet]]</f>
        <v>0.35796471490667348</v>
      </c>
      <c r="K62" s="45" t="s">
        <v>73</v>
      </c>
    </row>
    <row r="63" spans="1:11" ht="34.5" customHeight="1" x14ac:dyDescent="0.35">
      <c r="A63" s="35" t="s">
        <v>206</v>
      </c>
      <c r="B63" s="36">
        <v>42</v>
      </c>
      <c r="C63" s="37" t="s">
        <v>80</v>
      </c>
      <c r="D63" s="38" t="s">
        <v>207</v>
      </c>
      <c r="E63" s="39" t="s">
        <v>68</v>
      </c>
      <c r="F63" s="40">
        <v>4997</v>
      </c>
      <c r="G63" s="40">
        <v>2498</v>
      </c>
      <c r="H63" s="42">
        <f>Tableau2[[#This Row],[Montant demandé]]/Tableau2[[#This Row],[Montant du projet]]</f>
        <v>0.49989993996397841</v>
      </c>
      <c r="I63" s="43">
        <v>2498</v>
      </c>
      <c r="J63" s="44">
        <f>Tableau2[[#This Row],[Montant accordé]]/Tableau2[[#This Row],[Montant du projet]]</f>
        <v>0.49989993996397841</v>
      </c>
      <c r="K63" s="45" t="s">
        <v>64</v>
      </c>
    </row>
    <row r="64" spans="1:11" ht="34.5" customHeight="1" x14ac:dyDescent="0.35">
      <c r="A64" s="35" t="s">
        <v>208</v>
      </c>
      <c r="B64" s="36">
        <v>69</v>
      </c>
      <c r="C64" s="37" t="s">
        <v>209</v>
      </c>
      <c r="D64" s="38" t="s">
        <v>210</v>
      </c>
      <c r="E64" s="39" t="s">
        <v>85</v>
      </c>
      <c r="F64" s="47">
        <v>4858.8900000000003</v>
      </c>
      <c r="G64" s="40">
        <v>3838</v>
      </c>
      <c r="H64" s="42">
        <f>Tableau2[[#This Row],[Montant demandé]]/Tableau2[[#This Row],[Montant du projet]]</f>
        <v>0.78989234166651223</v>
      </c>
      <c r="I64" s="43">
        <v>3838</v>
      </c>
      <c r="J64" s="44">
        <f>Tableau2[[#This Row],[Montant accordé]]/Tableau2[[#This Row],[Montant du projet]]</f>
        <v>0.78989234166651223</v>
      </c>
      <c r="K64" s="45" t="s">
        <v>64</v>
      </c>
    </row>
    <row r="65" spans="1:11" ht="34.5" customHeight="1" x14ac:dyDescent="0.35">
      <c r="A65" s="35" t="s">
        <v>211</v>
      </c>
      <c r="B65" s="36">
        <v>69</v>
      </c>
      <c r="C65" s="37" t="s">
        <v>61</v>
      </c>
      <c r="D65" s="38" t="s">
        <v>212</v>
      </c>
      <c r="E65" s="39" t="s">
        <v>63</v>
      </c>
      <c r="F65" s="40">
        <v>2950</v>
      </c>
      <c r="G65" s="41">
        <v>2950</v>
      </c>
      <c r="H65" s="42">
        <f>Tableau2[[#This Row],[Montant demandé]]/Tableau2[[#This Row],[Montant du projet]]</f>
        <v>1</v>
      </c>
      <c r="I65" s="43">
        <v>2950</v>
      </c>
      <c r="J65" s="44">
        <f>Tableau2[[#This Row],[Montant accordé]]/Tableau2[[#This Row],[Montant du projet]]</f>
        <v>1</v>
      </c>
      <c r="K65" s="45" t="s">
        <v>90</v>
      </c>
    </row>
    <row r="66" spans="1:11" ht="34.5" customHeight="1" x14ac:dyDescent="0.35">
      <c r="A66" s="35" t="s">
        <v>88</v>
      </c>
      <c r="B66" s="46">
        <v>1</v>
      </c>
      <c r="C66" s="37" t="s">
        <v>88</v>
      </c>
      <c r="D66" s="38" t="s">
        <v>213</v>
      </c>
      <c r="E66" s="39" t="s">
        <v>58</v>
      </c>
      <c r="F66" s="40">
        <v>3000</v>
      </c>
      <c r="G66" s="41">
        <v>1300</v>
      </c>
      <c r="H66" s="42">
        <f>Tableau2[[#This Row],[Montant demandé]]/Tableau2[[#This Row],[Montant du projet]]</f>
        <v>0.43333333333333335</v>
      </c>
      <c r="I66" s="43">
        <v>1300</v>
      </c>
      <c r="J66" s="44">
        <f>Tableau2[[#This Row],[Montant accordé]]/Tableau2[[#This Row],[Montant du projet]]</f>
        <v>0.43333333333333335</v>
      </c>
      <c r="K66" s="45" t="s">
        <v>59</v>
      </c>
    </row>
    <row r="67" spans="1:11" ht="34.5" customHeight="1" x14ac:dyDescent="0.35">
      <c r="A67" s="35" t="s">
        <v>214</v>
      </c>
      <c r="B67" s="36">
        <v>42</v>
      </c>
      <c r="C67" s="37" t="s">
        <v>215</v>
      </c>
      <c r="D67" s="38" t="s">
        <v>216</v>
      </c>
      <c r="E67" s="39" t="s">
        <v>140</v>
      </c>
      <c r="F67" s="40">
        <v>3928.361664</v>
      </c>
      <c r="G67" s="41">
        <v>1664</v>
      </c>
      <c r="H67" s="42">
        <f>Tableau2[[#This Row],[Montant demandé]]/Tableau2[[#This Row],[Montant du projet]]</f>
        <v>0.42358625358991386</v>
      </c>
      <c r="I67" s="43">
        <v>1664</v>
      </c>
      <c r="J67" s="44">
        <f>Tableau2[[#This Row],[Montant accordé]]/Tableau2[[#This Row],[Montant du projet]]</f>
        <v>0.42358625358991386</v>
      </c>
      <c r="K67" s="45" t="s">
        <v>64</v>
      </c>
    </row>
    <row r="68" spans="1:11" ht="34.5" customHeight="1" x14ac:dyDescent="0.35">
      <c r="A68" s="35" t="s">
        <v>217</v>
      </c>
      <c r="B68" s="36">
        <v>42</v>
      </c>
      <c r="C68" s="37" t="s">
        <v>218</v>
      </c>
      <c r="D68" s="38" t="s">
        <v>219</v>
      </c>
      <c r="E68" s="39" t="s">
        <v>58</v>
      </c>
      <c r="F68" s="40">
        <v>42449</v>
      </c>
      <c r="G68" s="41">
        <v>5000</v>
      </c>
      <c r="H68" s="42">
        <f>Tableau2[[#This Row],[Montant demandé]]/Tableau2[[#This Row],[Montant du projet]]</f>
        <v>0.11778840490942072</v>
      </c>
      <c r="I68" s="43">
        <v>5000</v>
      </c>
      <c r="J68" s="44">
        <f>Tableau2[[#This Row],[Montant accordé]]/Tableau2[[#This Row],[Montant du projet]]</f>
        <v>0.11778840490942072</v>
      </c>
      <c r="K68" s="45" t="s">
        <v>64</v>
      </c>
    </row>
    <row r="69" spans="1:11" ht="34.5" customHeight="1" x14ac:dyDescent="0.35">
      <c r="A69" s="35" t="s">
        <v>220</v>
      </c>
      <c r="B69" s="36">
        <v>69</v>
      </c>
      <c r="C69" s="37" t="s">
        <v>221</v>
      </c>
      <c r="D69" s="38" t="s">
        <v>222</v>
      </c>
      <c r="E69" s="39" t="s">
        <v>85</v>
      </c>
      <c r="F69" s="40">
        <v>4700</v>
      </c>
      <c r="G69" s="41">
        <v>3760</v>
      </c>
      <c r="H69" s="42">
        <f>Tableau2[[#This Row],[Montant demandé]]/Tableau2[[#This Row],[Montant du projet]]</f>
        <v>0.8</v>
      </c>
      <c r="I69" s="43">
        <v>3300</v>
      </c>
      <c r="J69" s="44">
        <f>Tableau2[[#This Row],[Montant accordé]]/Tableau2[[#This Row],[Montant du projet]]</f>
        <v>0.7021276595744681</v>
      </c>
      <c r="K69" s="45" t="s">
        <v>59</v>
      </c>
    </row>
    <row r="70" spans="1:11" ht="34.5" customHeight="1" x14ac:dyDescent="0.35">
      <c r="A70" s="35" t="s">
        <v>137</v>
      </c>
      <c r="B70" s="36">
        <v>69</v>
      </c>
      <c r="C70" s="37"/>
      <c r="D70" s="38" t="s">
        <v>223</v>
      </c>
      <c r="E70" s="39" t="s">
        <v>140</v>
      </c>
      <c r="F70" s="40">
        <v>70000</v>
      </c>
      <c r="G70" s="41">
        <v>70000</v>
      </c>
      <c r="H70" s="42">
        <f>Tableau2[[#This Row],[Montant demandé]]/Tableau2[[#This Row],[Montant du projet]]</f>
        <v>1</v>
      </c>
      <c r="I70" s="43">
        <v>70000</v>
      </c>
      <c r="J70" s="44">
        <f>Tableau2[[#This Row],[Montant accordé]]/Tableau2[[#This Row],[Montant du projet]]</f>
        <v>1</v>
      </c>
      <c r="K70" s="45" t="s">
        <v>59</v>
      </c>
    </row>
    <row r="71" spans="1:11" ht="34.5" customHeight="1" x14ac:dyDescent="0.35">
      <c r="A71" s="35" t="s">
        <v>123</v>
      </c>
      <c r="B71" s="36">
        <v>69</v>
      </c>
      <c r="C71" s="48" t="s">
        <v>123</v>
      </c>
      <c r="D71" s="38" t="s">
        <v>224</v>
      </c>
      <c r="E71" s="39" t="s">
        <v>85</v>
      </c>
      <c r="F71" s="40">
        <v>1380</v>
      </c>
      <c r="G71" s="41">
        <v>1104</v>
      </c>
      <c r="H71" s="42">
        <f>Tableau2[[#This Row],[Montant demandé]]/Tableau2[[#This Row],[Montant du projet]]</f>
        <v>0.8</v>
      </c>
      <c r="I71" s="49">
        <v>1104</v>
      </c>
      <c r="J71" s="44">
        <f>Tableau2[[#This Row],[Montant accordé]]/Tableau2[[#This Row],[Montant du projet]]</f>
        <v>0.8</v>
      </c>
      <c r="K71" s="45" t="s">
        <v>64</v>
      </c>
    </row>
    <row r="72" spans="1:11" ht="34.5" customHeight="1" x14ac:dyDescent="0.35">
      <c r="A72" s="35" t="s">
        <v>225</v>
      </c>
      <c r="B72" s="36">
        <v>69</v>
      </c>
      <c r="C72" s="48" t="s">
        <v>225</v>
      </c>
      <c r="D72" s="38" t="s">
        <v>226</v>
      </c>
      <c r="E72" s="39" t="s">
        <v>85</v>
      </c>
      <c r="F72" s="40">
        <v>2422.3000000000002</v>
      </c>
      <c r="G72" s="41">
        <v>1938</v>
      </c>
      <c r="H72" s="42">
        <f>Tableau2[[#This Row],[Montant demandé]]/Tableau2[[#This Row],[Montant du projet]]</f>
        <v>0.80006605292490607</v>
      </c>
      <c r="I72" s="49">
        <v>566</v>
      </c>
      <c r="J72" s="44">
        <f>Tableau2[[#This Row],[Montant accordé]]/Tableau2[[#This Row],[Montant du projet]]</f>
        <v>0.2336622218552615</v>
      </c>
      <c r="K72" s="45" t="s">
        <v>64</v>
      </c>
    </row>
    <row r="73" spans="1:11" ht="34.5" customHeight="1" x14ac:dyDescent="0.35">
      <c r="A73" s="35" t="s">
        <v>227</v>
      </c>
      <c r="B73" s="36">
        <v>42</v>
      </c>
      <c r="C73" s="48" t="s">
        <v>228</v>
      </c>
      <c r="D73" s="38" t="s">
        <v>229</v>
      </c>
      <c r="E73" s="39" t="s">
        <v>94</v>
      </c>
      <c r="F73" s="40">
        <v>1547.44</v>
      </c>
      <c r="G73" s="41">
        <v>452</v>
      </c>
      <c r="H73" s="42">
        <f>Tableau2[[#This Row],[Montant demandé]]/Tableau2[[#This Row],[Montant du projet]]</f>
        <v>0.29209533164452256</v>
      </c>
      <c r="I73" s="49">
        <v>452</v>
      </c>
      <c r="J73" s="44">
        <f>Tableau2[[#This Row],[Montant accordé]]/Tableau2[[#This Row],[Montant du projet]]</f>
        <v>0.29209533164452256</v>
      </c>
      <c r="K73" s="45" t="s">
        <v>230</v>
      </c>
    </row>
    <row r="74" spans="1:11" ht="34.5" customHeight="1" x14ac:dyDescent="0.35">
      <c r="A74" s="35" t="s">
        <v>148</v>
      </c>
      <c r="B74" s="36">
        <v>69</v>
      </c>
      <c r="C74" s="48" t="s">
        <v>231</v>
      </c>
      <c r="D74" s="38" t="s">
        <v>232</v>
      </c>
      <c r="E74" s="39" t="s">
        <v>94</v>
      </c>
      <c r="F74" s="40">
        <v>598.4</v>
      </c>
      <c r="G74" s="41">
        <v>478</v>
      </c>
      <c r="H74" s="42">
        <f>Tableau2[[#This Row],[Montant demandé]]/Tableau2[[#This Row],[Montant du projet]]</f>
        <v>0.7987967914438503</v>
      </c>
      <c r="I74" s="49">
        <v>478</v>
      </c>
      <c r="J74" s="44">
        <f>Tableau2[[#This Row],[Montant accordé]]/Tableau2[[#This Row],[Montant du projet]]</f>
        <v>0.7987967914438503</v>
      </c>
      <c r="K74" s="45" t="s">
        <v>64</v>
      </c>
    </row>
    <row r="75" spans="1:11" ht="34.5" customHeight="1" x14ac:dyDescent="0.35">
      <c r="A75" s="35" t="s">
        <v>233</v>
      </c>
      <c r="B75" s="36">
        <v>1</v>
      </c>
      <c r="C75" s="48" t="s">
        <v>234</v>
      </c>
      <c r="D75" s="38" t="s">
        <v>235</v>
      </c>
      <c r="E75" s="39" t="s">
        <v>58</v>
      </c>
      <c r="F75" s="40">
        <v>817</v>
      </c>
      <c r="G75" s="41">
        <v>366</v>
      </c>
      <c r="H75" s="42">
        <f>Tableau2[[#This Row],[Montant demandé]]/Tableau2[[#This Row],[Montant du projet]]</f>
        <v>0.44798041615667072</v>
      </c>
      <c r="I75" s="49">
        <v>366</v>
      </c>
      <c r="J75" s="44">
        <f>Tableau2[[#This Row],[Montant accordé]]/Tableau2[[#This Row],[Montant du projet]]</f>
        <v>0.44798041615667072</v>
      </c>
      <c r="K75" s="45" t="s">
        <v>69</v>
      </c>
    </row>
    <row r="76" spans="1:11" ht="34.5" customHeight="1" x14ac:dyDescent="0.35">
      <c r="A76" s="35" t="s">
        <v>236</v>
      </c>
      <c r="B76" s="36">
        <v>69</v>
      </c>
      <c r="C76" s="48" t="s">
        <v>237</v>
      </c>
      <c r="D76" s="38" t="s">
        <v>238</v>
      </c>
      <c r="E76" s="39" t="s">
        <v>85</v>
      </c>
      <c r="F76" s="40">
        <v>6720</v>
      </c>
      <c r="G76" s="41">
        <v>3360</v>
      </c>
      <c r="H76" s="42">
        <f>Tableau2[[#This Row],[Montant demandé]]/Tableau2[[#This Row],[Montant du projet]]</f>
        <v>0.5</v>
      </c>
      <c r="I76" s="49">
        <v>3360</v>
      </c>
      <c r="J76" s="44">
        <f>Tableau2[[#This Row],[Montant accordé]]/Tableau2[[#This Row],[Montant du projet]]</f>
        <v>0.5</v>
      </c>
      <c r="K76" s="45" t="s">
        <v>230</v>
      </c>
    </row>
    <row r="77" spans="1:11" ht="34.5" customHeight="1" x14ac:dyDescent="0.35">
      <c r="A77" s="35" t="s">
        <v>239</v>
      </c>
      <c r="B77" s="36">
        <v>69</v>
      </c>
      <c r="C77" s="48" t="s">
        <v>240</v>
      </c>
      <c r="D77" s="38" t="s">
        <v>241</v>
      </c>
      <c r="E77" s="39" t="s">
        <v>85</v>
      </c>
      <c r="F77" s="40">
        <v>7500</v>
      </c>
      <c r="G77" s="41">
        <v>6000</v>
      </c>
      <c r="H77" s="42">
        <f>Tableau2[[#This Row],[Montant demandé]]/Tableau2[[#This Row],[Montant du projet]]</f>
        <v>0.8</v>
      </c>
      <c r="I77" s="49">
        <v>6000</v>
      </c>
      <c r="J77" s="44">
        <f>Tableau2[[#This Row],[Montant accordé]]/Tableau2[[#This Row],[Montant du projet]]</f>
        <v>0.8</v>
      </c>
      <c r="K77" s="45" t="s">
        <v>230</v>
      </c>
    </row>
    <row r="78" spans="1:11" ht="34.5" customHeight="1" x14ac:dyDescent="0.35">
      <c r="A78" s="35" t="s">
        <v>82</v>
      </c>
      <c r="B78" s="50">
        <v>69</v>
      </c>
      <c r="C78" s="51" t="s">
        <v>82</v>
      </c>
      <c r="D78" s="38" t="s">
        <v>242</v>
      </c>
      <c r="E78" s="39" t="s">
        <v>85</v>
      </c>
      <c r="F78" s="40">
        <v>2280</v>
      </c>
      <c r="G78" s="40">
        <v>1824</v>
      </c>
      <c r="H78" s="42">
        <f>Tableau2[[#This Row],[Montant demandé]]/Tableau2[[#This Row],[Montant du projet]]</f>
        <v>0.8</v>
      </c>
      <c r="I78" s="49">
        <v>1824</v>
      </c>
      <c r="J78" s="44">
        <f>Tableau2[[#This Row],[Montant accordé]]/Tableau2[[#This Row],[Montant du projet]]</f>
        <v>0.8</v>
      </c>
      <c r="K78" s="45" t="s">
        <v>59</v>
      </c>
    </row>
    <row r="79" spans="1:11" ht="34.5" customHeight="1" x14ac:dyDescent="0.35">
      <c r="A79" s="35" t="s">
        <v>243</v>
      </c>
      <c r="B79" s="36">
        <v>1</v>
      </c>
      <c r="C79" s="48" t="s">
        <v>88</v>
      </c>
      <c r="D79" s="38" t="s">
        <v>244</v>
      </c>
      <c r="E79" s="39" t="s">
        <v>68</v>
      </c>
      <c r="F79" s="40">
        <v>3499</v>
      </c>
      <c r="G79" s="41">
        <v>900</v>
      </c>
      <c r="H79" s="42">
        <f>Tableau2[[#This Row],[Montant demandé]]/Tableau2[[#This Row],[Montant du projet]]</f>
        <v>0.2572163475278651</v>
      </c>
      <c r="I79" s="49">
        <v>900</v>
      </c>
      <c r="J79" s="44">
        <f>Tableau2[[#This Row],[Montant accordé]]/Tableau2[[#This Row],[Montant du projet]]</f>
        <v>0.2572163475278651</v>
      </c>
      <c r="K79" s="45" t="s">
        <v>73</v>
      </c>
    </row>
    <row r="80" spans="1:11" ht="34.5" customHeight="1" x14ac:dyDescent="0.35">
      <c r="A80" s="35" t="s">
        <v>245</v>
      </c>
      <c r="B80" s="36">
        <v>69</v>
      </c>
      <c r="C80" s="48" t="s">
        <v>246</v>
      </c>
      <c r="D80" s="38" t="s">
        <v>247</v>
      </c>
      <c r="E80" s="39" t="s">
        <v>68</v>
      </c>
      <c r="F80" s="40">
        <v>4295.63</v>
      </c>
      <c r="G80" s="41">
        <v>2147</v>
      </c>
      <c r="H80" s="42">
        <f>Tableau2[[#This Row],[Montant demandé]]/Tableau2[[#This Row],[Montant du projet]]</f>
        <v>0.49981027229998859</v>
      </c>
      <c r="I80" s="49">
        <v>2147</v>
      </c>
      <c r="J80" s="44">
        <f>Tableau2[[#This Row],[Montant accordé]]/Tableau2[[#This Row],[Montant du projet]]</f>
        <v>0.49981027229998859</v>
      </c>
      <c r="K80" s="45" t="s">
        <v>59</v>
      </c>
    </row>
    <row r="81" spans="1:11" ht="34.5" customHeight="1" x14ac:dyDescent="0.35">
      <c r="A81" s="52" t="s">
        <v>248</v>
      </c>
      <c r="B81" s="50">
        <v>42</v>
      </c>
      <c r="C81" s="51" t="s">
        <v>249</v>
      </c>
      <c r="D81" s="38" t="s">
        <v>250</v>
      </c>
      <c r="E81" s="39" t="s">
        <v>68</v>
      </c>
      <c r="F81" s="40">
        <v>2822</v>
      </c>
      <c r="G81" s="41">
        <v>710</v>
      </c>
      <c r="H81" s="42">
        <f>Tableau2[[#This Row],[Montant demandé]]/Tableau2[[#This Row],[Montant du projet]]</f>
        <v>0.25159461374911413</v>
      </c>
      <c r="I81" s="49">
        <v>400</v>
      </c>
      <c r="J81" s="44">
        <f>Tableau2[[#This Row],[Montant accordé]]/Tableau2[[#This Row],[Montant du projet]]</f>
        <v>0.14174344436569808</v>
      </c>
      <c r="K81" s="45" t="s">
        <v>59</v>
      </c>
    </row>
    <row r="82" spans="1:11" ht="34.5" customHeight="1" x14ac:dyDescent="0.35">
      <c r="A82" s="52" t="s">
        <v>251</v>
      </c>
      <c r="B82" s="53">
        <v>69</v>
      </c>
      <c r="C82" s="54" t="s">
        <v>252</v>
      </c>
      <c r="D82" s="55" t="s">
        <v>253</v>
      </c>
      <c r="E82" s="39" t="s">
        <v>68</v>
      </c>
      <c r="F82" s="40">
        <v>3335</v>
      </c>
      <c r="G82" s="41">
        <v>900</v>
      </c>
      <c r="H82" s="42">
        <f>Tableau2[[#This Row],[Montant demandé]]/Tableau2[[#This Row],[Montant du projet]]</f>
        <v>0.26986506746626687</v>
      </c>
      <c r="I82" s="49">
        <v>900</v>
      </c>
      <c r="J82" s="44">
        <f>Tableau2[[#This Row],[Montant accordé]]/Tableau2[[#This Row],[Montant du projet]]</f>
        <v>0.26986506746626687</v>
      </c>
      <c r="K82" s="56" t="s">
        <v>90</v>
      </c>
    </row>
    <row r="83" spans="1:11" ht="34.5" customHeight="1" x14ac:dyDescent="0.35">
      <c r="A83" s="35" t="s">
        <v>254</v>
      </c>
      <c r="B83" s="50">
        <v>69</v>
      </c>
      <c r="C83" s="51" t="s">
        <v>12</v>
      </c>
      <c r="D83" s="38" t="s">
        <v>255</v>
      </c>
      <c r="E83" s="39" t="s">
        <v>63</v>
      </c>
      <c r="F83" s="47">
        <v>1936</v>
      </c>
      <c r="G83" s="40">
        <v>1936</v>
      </c>
      <c r="H83" s="42">
        <f>Tableau2[[#This Row],[Montant demandé]]/Tableau2[[#This Row],[Montant du projet]]</f>
        <v>1</v>
      </c>
      <c r="I83" s="49">
        <v>1936</v>
      </c>
      <c r="J83" s="44">
        <f>Tableau2[[#This Row],[Montant accordé]]/Tableau2[[#This Row],[Montant du projet]]</f>
        <v>1</v>
      </c>
      <c r="K83" s="45" t="s">
        <v>90</v>
      </c>
    </row>
    <row r="84" spans="1:11" ht="34.5" customHeight="1" x14ac:dyDescent="0.35">
      <c r="A84" s="35" t="s">
        <v>256</v>
      </c>
      <c r="B84" s="50">
        <v>69</v>
      </c>
      <c r="C84" s="51" t="s">
        <v>82</v>
      </c>
      <c r="D84" s="38" t="s">
        <v>257</v>
      </c>
      <c r="E84" s="39" t="s">
        <v>85</v>
      </c>
      <c r="F84" s="40">
        <v>2453</v>
      </c>
      <c r="G84" s="40">
        <v>1962</v>
      </c>
      <c r="H84" s="42">
        <f>Tableau2[[#This Row],[Montant demandé]]/Tableau2[[#This Row],[Montant du projet]]</f>
        <v>0.79983693436608239</v>
      </c>
      <c r="I84" s="49">
        <v>1962</v>
      </c>
      <c r="J84" s="44">
        <f>Tableau2[[#This Row],[Montant accordé]]/Tableau2[[#This Row],[Montant du projet]]</f>
        <v>0.79983693436608239</v>
      </c>
      <c r="K84" s="45" t="s">
        <v>73</v>
      </c>
    </row>
    <row r="85" spans="1:11" ht="34.5" customHeight="1" x14ac:dyDescent="0.35">
      <c r="A85" s="35" t="s">
        <v>258</v>
      </c>
      <c r="B85" s="36">
        <v>69</v>
      </c>
      <c r="C85" s="48" t="s">
        <v>259</v>
      </c>
      <c r="D85" s="38" t="s">
        <v>260</v>
      </c>
      <c r="E85" s="39" t="s">
        <v>85</v>
      </c>
      <c r="F85" s="40">
        <v>3765</v>
      </c>
      <c r="G85" s="41">
        <v>3000</v>
      </c>
      <c r="H85" s="42">
        <f>Tableau2[[#This Row],[Montant demandé]]/Tableau2[[#This Row],[Montant du projet]]</f>
        <v>0.79681274900398402</v>
      </c>
      <c r="I85" s="49">
        <v>1500</v>
      </c>
      <c r="J85" s="44">
        <f>Tableau2[[#This Row],[Montant accordé]]/Tableau2[[#This Row],[Montant du projet]]</f>
        <v>0.39840637450199201</v>
      </c>
      <c r="K85" s="45" t="s">
        <v>64</v>
      </c>
    </row>
    <row r="86" spans="1:11" ht="34.5" customHeight="1" x14ac:dyDescent="0.35">
      <c r="A86" s="35" t="s">
        <v>258</v>
      </c>
      <c r="B86" s="36">
        <v>69</v>
      </c>
      <c r="C86" s="48" t="s">
        <v>259</v>
      </c>
      <c r="D86" s="38" t="s">
        <v>261</v>
      </c>
      <c r="E86" s="39" t="s">
        <v>85</v>
      </c>
      <c r="F86" s="40">
        <v>3000</v>
      </c>
      <c r="G86" s="41">
        <v>2400</v>
      </c>
      <c r="H86" s="42">
        <f>Tableau2[[#This Row],[Montant demandé]]/Tableau2[[#This Row],[Montant du projet]]</f>
        <v>0.8</v>
      </c>
      <c r="I86" s="49">
        <v>2400</v>
      </c>
      <c r="J86" s="44">
        <f>Tableau2[[#This Row],[Montant accordé]]/Tableau2[[#This Row],[Montant du projet]]</f>
        <v>0.8</v>
      </c>
      <c r="K86" s="45" t="s">
        <v>69</v>
      </c>
    </row>
    <row r="87" spans="1:11" ht="34.5" customHeight="1" x14ac:dyDescent="0.35">
      <c r="A87" s="52" t="s">
        <v>262</v>
      </c>
      <c r="B87" s="50">
        <v>69</v>
      </c>
      <c r="C87" s="51" t="s">
        <v>263</v>
      </c>
      <c r="D87" s="38" t="s">
        <v>264</v>
      </c>
      <c r="E87" s="39" t="s">
        <v>94</v>
      </c>
      <c r="F87" s="40">
        <v>1406</v>
      </c>
      <c r="G87" s="41">
        <v>1124</v>
      </c>
      <c r="H87" s="42">
        <f>Tableau2[[#This Row],[Montant demandé]]/Tableau2[[#This Row],[Montant du projet]]</f>
        <v>0.79943100995732574</v>
      </c>
      <c r="I87" s="49">
        <v>1124</v>
      </c>
      <c r="J87" s="44">
        <f>Tableau2[[#This Row],[Montant accordé]]/Tableau2[[#This Row],[Montant du projet]]</f>
        <v>0.79943100995732574</v>
      </c>
      <c r="K87" s="45" t="s">
        <v>230</v>
      </c>
    </row>
    <row r="88" spans="1:11" ht="34.5" customHeight="1" x14ac:dyDescent="0.35">
      <c r="A88" s="35" t="s">
        <v>265</v>
      </c>
      <c r="B88" s="36">
        <v>69</v>
      </c>
      <c r="C88" s="48" t="s">
        <v>265</v>
      </c>
      <c r="D88" s="38" t="s">
        <v>266</v>
      </c>
      <c r="E88" s="39" t="s">
        <v>85</v>
      </c>
      <c r="F88" s="40">
        <v>9000</v>
      </c>
      <c r="G88" s="40">
        <v>4500</v>
      </c>
      <c r="H88" s="42">
        <v>0.5</v>
      </c>
      <c r="I88" s="43">
        <v>4500</v>
      </c>
      <c r="J88" s="44">
        <v>0.5</v>
      </c>
      <c r="K88" s="45" t="s">
        <v>69</v>
      </c>
    </row>
    <row r="89" spans="1:11" ht="34.5" customHeight="1" x14ac:dyDescent="0.35">
      <c r="A89" s="35" t="s">
        <v>130</v>
      </c>
      <c r="B89" s="36">
        <v>42</v>
      </c>
      <c r="C89" s="48" t="s">
        <v>130</v>
      </c>
      <c r="D89" s="38" t="s">
        <v>267</v>
      </c>
      <c r="E89" s="39" t="s">
        <v>58</v>
      </c>
      <c r="F89" s="40">
        <v>13970</v>
      </c>
      <c r="G89" s="40">
        <v>5220</v>
      </c>
      <c r="H89" s="42">
        <v>0.37365783822476734</v>
      </c>
      <c r="I89" s="43">
        <v>5220</v>
      </c>
      <c r="J89" s="44">
        <v>0.37365783822476734</v>
      </c>
      <c r="K89" s="45" t="s">
        <v>69</v>
      </c>
    </row>
    <row r="90" spans="1:11" ht="34.5" customHeight="1" x14ac:dyDescent="0.35">
      <c r="A90" s="35" t="s">
        <v>268</v>
      </c>
      <c r="B90" s="36">
        <v>69</v>
      </c>
      <c r="C90" s="48" t="s">
        <v>268</v>
      </c>
      <c r="D90" s="38" t="s">
        <v>269</v>
      </c>
      <c r="E90" s="39" t="s">
        <v>58</v>
      </c>
      <c r="F90" s="40">
        <v>23000</v>
      </c>
      <c r="G90" s="40">
        <v>10000</v>
      </c>
      <c r="H90" s="42">
        <v>0.43478260869565216</v>
      </c>
      <c r="I90" s="43">
        <v>10000</v>
      </c>
      <c r="J90" s="44">
        <v>0.43478260869565216</v>
      </c>
      <c r="K90" s="45" t="s">
        <v>69</v>
      </c>
    </row>
    <row r="91" spans="1:11" ht="34.5" customHeight="1" x14ac:dyDescent="0.35">
      <c r="A91" s="35" t="s">
        <v>270</v>
      </c>
      <c r="B91" s="36">
        <v>69</v>
      </c>
      <c r="C91" s="48" t="s">
        <v>75</v>
      </c>
      <c r="D91" s="38" t="s">
        <v>271</v>
      </c>
      <c r="E91" s="39" t="s">
        <v>68</v>
      </c>
      <c r="F91" s="40">
        <v>6910</v>
      </c>
      <c r="G91" s="40">
        <v>2660</v>
      </c>
      <c r="H91" s="42">
        <v>0.38494934876989872</v>
      </c>
      <c r="I91" s="43">
        <v>2660</v>
      </c>
      <c r="J91" s="44">
        <v>0.38494934876989872</v>
      </c>
      <c r="K91" s="45" t="s">
        <v>230</v>
      </c>
    </row>
    <row r="92" spans="1:11" ht="34.5" customHeight="1" x14ac:dyDescent="0.35">
      <c r="A92" s="35" t="s">
        <v>272</v>
      </c>
      <c r="B92" s="36">
        <v>69</v>
      </c>
      <c r="C92" s="48" t="s">
        <v>272</v>
      </c>
      <c r="D92" s="38" t="s">
        <v>273</v>
      </c>
      <c r="E92" s="39" t="s">
        <v>117</v>
      </c>
      <c r="F92" s="40">
        <v>268940</v>
      </c>
      <c r="G92" s="40">
        <v>60000</v>
      </c>
      <c r="H92" s="42">
        <v>0.22309808879303933</v>
      </c>
      <c r="I92" s="43">
        <v>5000</v>
      </c>
      <c r="J92" s="44">
        <v>1.8591507399419945E-2</v>
      </c>
      <c r="K92" s="45" t="s">
        <v>64</v>
      </c>
    </row>
    <row r="93" spans="1:11" ht="34.5" customHeight="1" x14ac:dyDescent="0.35">
      <c r="A93" s="35" t="s">
        <v>274</v>
      </c>
      <c r="B93" s="36">
        <v>69</v>
      </c>
      <c r="C93" s="48" t="s">
        <v>146</v>
      </c>
      <c r="D93" s="38" t="s">
        <v>275</v>
      </c>
      <c r="E93" s="39" t="s">
        <v>68</v>
      </c>
      <c r="F93" s="40">
        <v>26000</v>
      </c>
      <c r="G93" s="41">
        <v>6000</v>
      </c>
      <c r="H93" s="42">
        <v>0.23076923076923078</v>
      </c>
      <c r="I93" s="43">
        <v>5000</v>
      </c>
      <c r="J93" s="44">
        <v>0.19230769230769232</v>
      </c>
      <c r="K93" s="45" t="s">
        <v>90</v>
      </c>
    </row>
    <row r="94" spans="1:11" ht="34.5" customHeight="1" x14ac:dyDescent="0.35">
      <c r="A94" s="35" t="s">
        <v>276</v>
      </c>
      <c r="B94" s="46">
        <v>42</v>
      </c>
      <c r="C94" s="48" t="s">
        <v>276</v>
      </c>
      <c r="D94" s="38" t="s">
        <v>277</v>
      </c>
      <c r="E94" s="39" t="s">
        <v>68</v>
      </c>
      <c r="F94" s="40">
        <v>12817</v>
      </c>
      <c r="G94" s="41">
        <v>5000</v>
      </c>
      <c r="H94" s="42">
        <v>0.39010688928766479</v>
      </c>
      <c r="I94" s="43">
        <v>2100</v>
      </c>
      <c r="J94" s="44">
        <v>0.16384489350081921</v>
      </c>
      <c r="K94" s="45" t="s">
        <v>64</v>
      </c>
    </row>
    <row r="95" spans="1:11" ht="34.5" customHeight="1" x14ac:dyDescent="0.35">
      <c r="A95" s="35" t="s">
        <v>278</v>
      </c>
      <c r="B95" s="46">
        <v>69</v>
      </c>
      <c r="C95" s="48" t="s">
        <v>279</v>
      </c>
      <c r="D95" s="38" t="s">
        <v>280</v>
      </c>
      <c r="E95" s="39" t="s">
        <v>85</v>
      </c>
      <c r="F95" s="40">
        <v>22805.95</v>
      </c>
      <c r="G95" s="41">
        <v>16375.95</v>
      </c>
      <c r="H95" s="42">
        <v>0.71805603362280457</v>
      </c>
      <c r="I95" s="43">
        <v>16376</v>
      </c>
      <c r="J95" s="44">
        <v>0.71805822603311853</v>
      </c>
      <c r="K95" s="45" t="s">
        <v>73</v>
      </c>
    </row>
    <row r="96" spans="1:11" ht="34.5" customHeight="1" thickBot="1" x14ac:dyDescent="0.4">
      <c r="A96" s="57">
        <f>SUBTOTAL(103,Tableau2[Porteurs du projet])</f>
        <v>94</v>
      </c>
      <c r="B96" s="58"/>
      <c r="C96" s="59"/>
      <c r="D96" s="60"/>
      <c r="E96" s="61"/>
      <c r="F96" s="62"/>
      <c r="G96" s="63"/>
      <c r="H96" s="64"/>
      <c r="I96" s="65">
        <f>SUBTOTAL(109,Tableau2[Montant accordé])</f>
        <v>485320.89</v>
      </c>
      <c r="J96" s="66"/>
      <c r="K96" s="67"/>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34"/>
  <sheetViews>
    <sheetView tabSelected="1" topLeftCell="B1" zoomScale="70" zoomScaleNormal="70" zoomScaleSheetLayoutView="71" workbookViewId="0">
      <pane xSplit="2" ySplit="1" topLeftCell="D2" activePane="bottomRight" state="frozen"/>
      <selection activeCell="B1" sqref="B1"/>
      <selection pane="topRight" activeCell="E1" sqref="E1"/>
      <selection pane="bottomLeft" activeCell="B5" sqref="B5"/>
      <selection pane="bottomRight" activeCell="F33" sqref="F33"/>
    </sheetView>
  </sheetViews>
  <sheetFormatPr baseColWidth="10" defaultRowHeight="14.5" x14ac:dyDescent="0.35"/>
  <cols>
    <col min="1" max="2" width="55.1796875" bestFit="1" customWidth="1"/>
    <col min="3" max="3" width="132.36328125" customWidth="1"/>
  </cols>
  <sheetData>
    <row r="1" spans="1:3" s="2" customFormat="1" ht="43" customHeight="1" x14ac:dyDescent="0.35">
      <c r="A1" s="1" t="s">
        <v>0</v>
      </c>
      <c r="B1" s="76" t="s">
        <v>0</v>
      </c>
      <c r="C1" s="76" t="s">
        <v>1</v>
      </c>
    </row>
    <row r="2" spans="1:3" ht="115.5" customHeight="1" x14ac:dyDescent="0.35">
      <c r="A2" s="4" t="s">
        <v>13</v>
      </c>
      <c r="B2" s="73" t="s">
        <v>13</v>
      </c>
      <c r="C2" s="88" t="s">
        <v>283</v>
      </c>
    </row>
    <row r="3" spans="1:3" ht="92.5" customHeight="1" x14ac:dyDescent="0.35">
      <c r="A3" s="5" t="s">
        <v>3</v>
      </c>
      <c r="B3" s="74" t="s">
        <v>289</v>
      </c>
      <c r="C3" s="88" t="s">
        <v>285</v>
      </c>
    </row>
    <row r="4" spans="1:3" ht="92.5" x14ac:dyDescent="0.45">
      <c r="A4" s="5" t="s">
        <v>4</v>
      </c>
      <c r="B4" s="74" t="s">
        <v>292</v>
      </c>
      <c r="C4" s="89" t="s">
        <v>291</v>
      </c>
    </row>
    <row r="5" spans="1:3" ht="160.5" customHeight="1" x14ac:dyDescent="0.35">
      <c r="A5" s="5"/>
      <c r="B5" s="74" t="s">
        <v>42</v>
      </c>
      <c r="C5" s="88" t="s">
        <v>294</v>
      </c>
    </row>
    <row r="6" spans="1:3" ht="160.5" customHeight="1" x14ac:dyDescent="0.35">
      <c r="A6" s="5"/>
      <c r="B6" s="74" t="s">
        <v>304</v>
      </c>
      <c r="C6" s="88" t="s">
        <v>303</v>
      </c>
    </row>
    <row r="7" spans="1:3" ht="160.5" customHeight="1" x14ac:dyDescent="0.35">
      <c r="A7" s="5"/>
      <c r="B7" s="74" t="s">
        <v>325</v>
      </c>
      <c r="C7" s="90" t="s">
        <v>305</v>
      </c>
    </row>
    <row r="8" spans="1:3" ht="181" customHeight="1" x14ac:dyDescent="0.35">
      <c r="A8" s="5"/>
      <c r="B8" s="74" t="s">
        <v>324</v>
      </c>
      <c r="C8" s="90" t="s">
        <v>306</v>
      </c>
    </row>
    <row r="9" spans="1:3" ht="181" customHeight="1" x14ac:dyDescent="0.35">
      <c r="A9" s="5"/>
      <c r="B9" s="73" t="s">
        <v>287</v>
      </c>
      <c r="C9" s="88" t="s">
        <v>284</v>
      </c>
    </row>
    <row r="10" spans="1:3" ht="181" customHeight="1" x14ac:dyDescent="0.35">
      <c r="A10" s="5"/>
      <c r="B10" s="73" t="s">
        <v>288</v>
      </c>
      <c r="C10" s="88" t="s">
        <v>286</v>
      </c>
    </row>
    <row r="11" spans="1:3" ht="151.5" customHeight="1" x14ac:dyDescent="0.35">
      <c r="A11" s="5"/>
      <c r="B11" s="74" t="s">
        <v>43</v>
      </c>
      <c r="C11" s="88" t="s">
        <v>295</v>
      </c>
    </row>
    <row r="12" spans="1:3" ht="92.5" x14ac:dyDescent="0.45">
      <c r="A12" s="5"/>
      <c r="B12" s="74" t="s">
        <v>44</v>
      </c>
      <c r="C12" s="89" t="s">
        <v>290</v>
      </c>
    </row>
    <row r="13" spans="1:3" ht="114" customHeight="1" x14ac:dyDescent="0.35">
      <c r="A13" s="5"/>
      <c r="B13" s="74" t="s">
        <v>300</v>
      </c>
      <c r="C13" s="88" t="s">
        <v>301</v>
      </c>
    </row>
    <row r="14" spans="1:3" ht="218" customHeight="1" x14ac:dyDescent="0.35">
      <c r="A14" s="5"/>
      <c r="B14" s="74" t="s">
        <v>312</v>
      </c>
      <c r="C14" s="90" t="s">
        <v>302</v>
      </c>
    </row>
    <row r="15" spans="1:3" ht="167.5" customHeight="1" x14ac:dyDescent="0.35">
      <c r="A15" s="5"/>
      <c r="B15" s="74" t="s">
        <v>313</v>
      </c>
      <c r="C15" s="90" t="s">
        <v>314</v>
      </c>
    </row>
    <row r="16" spans="1:3" ht="182.5" customHeight="1" x14ac:dyDescent="0.35">
      <c r="A16" s="5"/>
      <c r="B16" s="74" t="s">
        <v>309</v>
      </c>
      <c r="C16" s="90" t="s">
        <v>310</v>
      </c>
    </row>
    <row r="17" spans="1:3" ht="196" customHeight="1" x14ac:dyDescent="0.35">
      <c r="A17" s="3" t="s">
        <v>5</v>
      </c>
      <c r="B17" s="74" t="s">
        <v>35</v>
      </c>
      <c r="C17" s="91" t="s">
        <v>311</v>
      </c>
    </row>
    <row r="18" spans="1:3" ht="117" customHeight="1" x14ac:dyDescent="0.45">
      <c r="A18" s="5" t="s">
        <v>6</v>
      </c>
      <c r="B18" s="74" t="s">
        <v>38</v>
      </c>
      <c r="C18" s="89" t="s">
        <v>316</v>
      </c>
    </row>
    <row r="19" spans="1:3" ht="43.15" customHeight="1" x14ac:dyDescent="0.35">
      <c r="A19" s="5"/>
      <c r="B19" s="74" t="s">
        <v>29</v>
      </c>
      <c r="C19" s="88" t="s">
        <v>30</v>
      </c>
    </row>
    <row r="20" spans="1:3" ht="145.15" customHeight="1" x14ac:dyDescent="0.35">
      <c r="A20" s="5"/>
      <c r="B20" s="74" t="s">
        <v>36</v>
      </c>
      <c r="C20" s="88" t="s">
        <v>39</v>
      </c>
    </row>
    <row r="21" spans="1:3" ht="101" customHeight="1" x14ac:dyDescent="0.35">
      <c r="A21" s="5"/>
      <c r="B21" s="75" t="s">
        <v>28</v>
      </c>
      <c r="C21" s="92" t="s">
        <v>319</v>
      </c>
    </row>
    <row r="22" spans="1:3" ht="57.5" customHeight="1" x14ac:dyDescent="0.35">
      <c r="A22" s="5" t="s">
        <v>7</v>
      </c>
      <c r="B22" s="74" t="s">
        <v>318</v>
      </c>
      <c r="C22" s="88" t="s">
        <v>317</v>
      </c>
    </row>
    <row r="23" spans="1:3" ht="21" x14ac:dyDescent="0.45">
      <c r="A23" s="3" t="s">
        <v>8</v>
      </c>
      <c r="B23" s="74" t="s">
        <v>8</v>
      </c>
      <c r="C23" s="89" t="s">
        <v>31</v>
      </c>
    </row>
    <row r="24" spans="1:3" ht="184.5" customHeight="1" x14ac:dyDescent="0.35">
      <c r="A24" s="5" t="s">
        <v>14</v>
      </c>
      <c r="B24" s="74" t="s">
        <v>40</v>
      </c>
      <c r="C24" s="88" t="s">
        <v>307</v>
      </c>
    </row>
    <row r="25" spans="1:3" ht="162.5" customHeight="1" x14ac:dyDescent="0.35">
      <c r="A25" s="5"/>
      <c r="B25" s="74" t="s">
        <v>37</v>
      </c>
      <c r="C25" s="88" t="s">
        <v>293</v>
      </c>
    </row>
    <row r="26" spans="1:3" ht="161" customHeight="1" x14ac:dyDescent="0.35">
      <c r="A26" s="5"/>
      <c r="B26" s="74" t="s">
        <v>326</v>
      </c>
      <c r="C26" s="88" t="s">
        <v>308</v>
      </c>
    </row>
    <row r="27" spans="1:3" ht="123.5" customHeight="1" x14ac:dyDescent="0.35">
      <c r="A27" s="5" t="s">
        <v>9</v>
      </c>
      <c r="B27" s="74" t="s">
        <v>34</v>
      </c>
      <c r="C27" s="88" t="s">
        <v>296</v>
      </c>
    </row>
    <row r="28" spans="1:3" ht="139" customHeight="1" x14ac:dyDescent="0.35">
      <c r="A28" s="5" t="s">
        <v>10</v>
      </c>
      <c r="B28" s="74" t="s">
        <v>10</v>
      </c>
      <c r="C28" s="88" t="s">
        <v>297</v>
      </c>
    </row>
    <row r="29" spans="1:3" ht="139" customHeight="1" x14ac:dyDescent="0.35">
      <c r="A29" s="5"/>
      <c r="B29" s="74" t="s">
        <v>298</v>
      </c>
      <c r="C29" s="88" t="s">
        <v>299</v>
      </c>
    </row>
    <row r="30" spans="1:3" ht="139" customHeight="1" x14ac:dyDescent="0.45">
      <c r="A30" s="5"/>
      <c r="B30" s="74" t="s">
        <v>321</v>
      </c>
      <c r="C30" s="89" t="s">
        <v>320</v>
      </c>
    </row>
    <row r="31" spans="1:3" ht="203" customHeight="1" x14ac:dyDescent="0.35">
      <c r="A31" s="5" t="s">
        <v>11</v>
      </c>
      <c r="B31" s="74" t="s">
        <v>11</v>
      </c>
      <c r="C31" s="88" t="s">
        <v>328</v>
      </c>
    </row>
    <row r="32" spans="1:3" ht="104" customHeight="1" x14ac:dyDescent="0.35">
      <c r="A32" s="5" t="s">
        <v>15</v>
      </c>
      <c r="B32" s="74" t="s">
        <v>15</v>
      </c>
      <c r="C32" s="88" t="s">
        <v>315</v>
      </c>
    </row>
    <row r="33" spans="1:3" ht="46" customHeight="1" x14ac:dyDescent="0.35">
      <c r="A33" s="72"/>
      <c r="B33" s="74" t="s">
        <v>323</v>
      </c>
      <c r="C33" s="88" t="s">
        <v>322</v>
      </c>
    </row>
    <row r="34" spans="1:3" ht="114.5" customHeight="1" x14ac:dyDescent="0.45">
      <c r="A34" s="72"/>
      <c r="B34" s="74" t="s">
        <v>329</v>
      </c>
      <c r="C34" s="89" t="s">
        <v>327</v>
      </c>
    </row>
  </sheetData>
  <pageMargins left="0.23622047244094491" right="0.23622047244094491" top="0.74803149606299213" bottom="0.74803149606299213" header="0.31496062992125984" footer="0.31496062992125984"/>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4CD8B12834F64EBB0C21DE58FF6C18" ma:contentTypeVersion="11" ma:contentTypeDescription="Crée un document." ma:contentTypeScope="" ma:versionID="2563ec78f888c24ed7135d49344410a1">
  <xsd:schema xmlns:xsd="http://www.w3.org/2001/XMLSchema" xmlns:xs="http://www.w3.org/2001/XMLSchema" xmlns:p="http://schemas.microsoft.com/office/2006/metadata/properties" xmlns:ns2="f43208ed-e1eb-4636-ae9b-248604461482" xmlns:ns3="0ac540fe-9110-4872-97fa-e30debcddbfc" targetNamespace="http://schemas.microsoft.com/office/2006/metadata/properties" ma:root="true" ma:fieldsID="1188ffb028514e7e611649d1019f22e8" ns2:_="" ns3:_="">
    <xsd:import namespace="f43208ed-e1eb-4636-ae9b-248604461482"/>
    <xsd:import namespace="0ac540fe-9110-4872-97fa-e30debcddb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208ed-e1eb-4636-ae9b-2486044614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9cf88d94-a15f-481c-8b9d-2821a77851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c540fe-9110-4872-97fa-e30debcddbf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8dd2b0a-70fc-4225-adaa-005dc19d4474}" ma:internalName="TaxCatchAll" ma:showField="CatchAllData" ma:web="0ac540fe-9110-4872-97fa-e30debcddb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c540fe-9110-4872-97fa-e30debcddbfc" xsi:nil="true"/>
    <lcf76f155ced4ddcb4097134ff3c332f xmlns="f43208ed-e1eb-4636-ae9b-2486044614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7CA6C2-5694-4B11-A62F-96335A139993}"/>
</file>

<file path=customXml/itemProps2.xml><?xml version="1.0" encoding="utf-8"?>
<ds:datastoreItem xmlns:ds="http://schemas.openxmlformats.org/officeDocument/2006/customXml" ds:itemID="{A19A335E-5999-44A7-BC3D-A7EC544B8D69}"/>
</file>

<file path=customXml/itemProps3.xml><?xml version="1.0" encoding="utf-8"?>
<ds:datastoreItem xmlns:ds="http://schemas.openxmlformats.org/officeDocument/2006/customXml" ds:itemID="{B763055C-06E7-4802-9418-CA8C9810A1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Bilan financier CVEC</vt:lpstr>
      <vt:lpstr>Financements appel à projets</vt:lpstr>
      <vt:lpstr>Projets CROUS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2026-06-19T08:47:15Z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0x010100A54CD8B12834F64EBB0C21DE58FF6C18</vt:lpwstr>
  </property>
</Properties>
</file>